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vartaluri\"/>
    </mc:Choice>
  </mc:AlternateContent>
  <xr:revisionPtr revIDLastSave="0" documentId="8_{18678284-ECAF-4667-AEF2-FACEE9DCA480}" xr6:coauthVersionLast="47" xr6:coauthVersionMax="47" xr10:uidLastSave="{00000000-0000-0000-0000-000000000000}"/>
  <bookViews>
    <workbookView xWindow="-108" yWindow="-108" windowWidth="23256" windowHeight="12576" tabRatio="929" activeTab="2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9" i="21" l="1"/>
  <c r="U49" i="21"/>
  <c r="N49" i="21"/>
  <c r="F49" i="21"/>
  <c r="Y48" i="21"/>
  <c r="U48" i="21"/>
  <c r="N48" i="21"/>
  <c r="F48" i="21"/>
  <c r="Y47" i="21"/>
  <c r="U47" i="21"/>
  <c r="N47" i="21"/>
  <c r="N45" i="21" s="1"/>
  <c r="F47" i="21"/>
  <c r="Y46" i="21"/>
  <c r="U46" i="21"/>
  <c r="U45" i="21" s="1"/>
  <c r="N46" i="21"/>
  <c r="F46" i="21"/>
  <c r="AA45" i="21"/>
  <c r="Z45" i="21"/>
  <c r="Y45" i="21"/>
  <c r="X45" i="21"/>
  <c r="W45" i="21"/>
  <c r="V45" i="21"/>
  <c r="T45" i="21"/>
  <c r="S45" i="21"/>
  <c r="R45" i="21"/>
  <c r="Q45" i="21"/>
  <c r="P45" i="21"/>
  <c r="O45" i="21"/>
  <c r="M45" i="21"/>
  <c r="L45" i="21"/>
  <c r="K45" i="21"/>
  <c r="J45" i="21"/>
  <c r="I45" i="21"/>
  <c r="G45" i="21"/>
  <c r="F45" i="21"/>
  <c r="E45" i="21"/>
  <c r="D45" i="21"/>
  <c r="C45" i="21"/>
  <c r="Y44" i="21"/>
  <c r="U44" i="21"/>
  <c r="N44" i="21"/>
  <c r="F44" i="21"/>
  <c r="Y43" i="21"/>
  <c r="U43" i="21"/>
  <c r="N43" i="21"/>
  <c r="F43" i="21"/>
  <c r="Y42" i="21"/>
  <c r="U42" i="21"/>
  <c r="N42" i="21"/>
  <c r="N40" i="21" s="1"/>
  <c r="F42" i="21"/>
  <c r="Y41" i="21"/>
  <c r="U41" i="21"/>
  <c r="U40" i="21" s="1"/>
  <c r="N41" i="21"/>
  <c r="F41" i="21"/>
  <c r="AA40" i="21"/>
  <c r="Z40" i="21"/>
  <c r="Y40" i="21"/>
  <c r="X40" i="21"/>
  <c r="W40" i="21"/>
  <c r="V40" i="21"/>
  <c r="T40" i="21"/>
  <c r="S40" i="21"/>
  <c r="R40" i="21"/>
  <c r="Q40" i="21"/>
  <c r="P40" i="21"/>
  <c r="O40" i="21"/>
  <c r="M40" i="21"/>
  <c r="L40" i="21"/>
  <c r="K40" i="21"/>
  <c r="J40" i="21"/>
  <c r="I40" i="21"/>
  <c r="G40" i="21"/>
  <c r="F40" i="21"/>
  <c r="E40" i="21"/>
  <c r="D40" i="21"/>
  <c r="C40" i="21"/>
  <c r="Y39" i="21"/>
  <c r="U39" i="21"/>
  <c r="N39" i="21"/>
  <c r="F39" i="21"/>
  <c r="Y38" i="21"/>
  <c r="U38" i="21"/>
  <c r="N38" i="21"/>
  <c r="F38" i="21"/>
  <c r="Y37" i="21"/>
  <c r="U37" i="21"/>
  <c r="N37" i="21"/>
  <c r="F37" i="21"/>
  <c r="Y36" i="21"/>
  <c r="U36" i="21"/>
  <c r="N36" i="21"/>
  <c r="F36" i="21"/>
  <c r="Y35" i="21"/>
  <c r="Y34" i="21" s="1"/>
  <c r="U35" i="21"/>
  <c r="N35" i="21"/>
  <c r="N34" i="21" s="1"/>
  <c r="F35" i="21"/>
  <c r="AA34" i="21"/>
  <c r="Z34" i="21"/>
  <c r="X34" i="21"/>
  <c r="W34" i="21"/>
  <c r="V34" i="21"/>
  <c r="U34" i="21"/>
  <c r="T34" i="21"/>
  <c r="S34" i="21"/>
  <c r="R34" i="21"/>
  <c r="Q34" i="21"/>
  <c r="P34" i="21"/>
  <c r="O34" i="21"/>
  <c r="M34" i="21"/>
  <c r="L34" i="21"/>
  <c r="K34" i="21"/>
  <c r="J34" i="21"/>
  <c r="I34" i="21"/>
  <c r="G34" i="21"/>
  <c r="F34" i="21"/>
  <c r="E34" i="21"/>
  <c r="D34" i="21"/>
  <c r="C34" i="21"/>
  <c r="Y33" i="21"/>
  <c r="U33" i="21"/>
  <c r="N33" i="21"/>
  <c r="F33" i="21"/>
  <c r="Y32" i="21"/>
  <c r="U32" i="21"/>
  <c r="N32" i="21"/>
  <c r="N30" i="21" s="1"/>
  <c r="F32" i="21"/>
  <c r="Y31" i="21"/>
  <c r="U31" i="21"/>
  <c r="U30" i="21" s="1"/>
  <c r="N31" i="21"/>
  <c r="F31" i="21"/>
  <c r="F30" i="21" s="1"/>
  <c r="AA30" i="21"/>
  <c r="Z30" i="21"/>
  <c r="Y30" i="21"/>
  <c r="X30" i="21"/>
  <c r="W30" i="21"/>
  <c r="V30" i="21"/>
  <c r="T30" i="21"/>
  <c r="S30" i="21"/>
  <c r="R30" i="21"/>
  <c r="Q30" i="21"/>
  <c r="P30" i="21"/>
  <c r="O30" i="21"/>
  <c r="M30" i="21"/>
  <c r="L30" i="21"/>
  <c r="K30" i="21"/>
  <c r="J30" i="21"/>
  <c r="I30" i="21"/>
  <c r="G30" i="21"/>
  <c r="E30" i="21"/>
  <c r="D30" i="21"/>
  <c r="C30" i="21"/>
  <c r="Y29" i="21"/>
  <c r="U29" i="21"/>
  <c r="N29" i="21"/>
  <c r="F29" i="21"/>
  <c r="Y28" i="21"/>
  <c r="U28" i="21"/>
  <c r="N28" i="21"/>
  <c r="F28" i="21"/>
  <c r="Y27" i="21"/>
  <c r="U27" i="21"/>
  <c r="N27" i="21"/>
  <c r="F27" i="21"/>
  <c r="Y26" i="21"/>
  <c r="U26" i="21"/>
  <c r="N26" i="21"/>
  <c r="F26" i="21"/>
  <c r="Y25" i="21"/>
  <c r="Y24" i="21" s="1"/>
  <c r="U25" i="21"/>
  <c r="N25" i="21"/>
  <c r="N24" i="21" s="1"/>
  <c r="F25" i="21"/>
  <c r="AA24" i="21"/>
  <c r="Z24" i="21"/>
  <c r="X24" i="21"/>
  <c r="W24" i="21"/>
  <c r="V24" i="21"/>
  <c r="U24" i="21"/>
  <c r="T24" i="21"/>
  <c r="S24" i="21"/>
  <c r="R24" i="21"/>
  <c r="R50" i="21" s="1"/>
  <c r="Q24" i="21"/>
  <c r="P24" i="21"/>
  <c r="O24" i="21"/>
  <c r="M24" i="21"/>
  <c r="L24" i="21"/>
  <c r="K24" i="21"/>
  <c r="J24" i="21"/>
  <c r="J50" i="21" s="1"/>
  <c r="I24" i="21"/>
  <c r="H24" i="21"/>
  <c r="G24" i="21"/>
  <c r="F24" i="21"/>
  <c r="E24" i="21"/>
  <c r="E50" i="21" s="1"/>
  <c r="D24" i="21"/>
  <c r="C24" i="21"/>
  <c r="Y23" i="21"/>
  <c r="U23" i="21"/>
  <c r="N23" i="21"/>
  <c r="F23" i="21"/>
  <c r="Y22" i="21"/>
  <c r="Y21" i="21" s="1"/>
  <c r="U22" i="21"/>
  <c r="U21" i="21" s="1"/>
  <c r="N22" i="21"/>
  <c r="F22" i="21"/>
  <c r="AA21" i="21"/>
  <c r="Z21" i="21"/>
  <c r="X21" i="21"/>
  <c r="W21" i="21"/>
  <c r="V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H50" i="21" s="1"/>
  <c r="G21" i="21"/>
  <c r="F21" i="21"/>
  <c r="E21" i="21"/>
  <c r="D21" i="21"/>
  <c r="C21" i="21"/>
  <c r="Y20" i="21"/>
  <c r="U20" i="21"/>
  <c r="N20" i="21"/>
  <c r="F20" i="21"/>
  <c r="Y19" i="21"/>
  <c r="Y17" i="21" s="1"/>
  <c r="U19" i="21"/>
  <c r="N19" i="21"/>
  <c r="F19" i="21"/>
  <c r="Y18" i="21"/>
  <c r="U18" i="21"/>
  <c r="N18" i="21"/>
  <c r="N17" i="21" s="1"/>
  <c r="F18" i="21"/>
  <c r="F17" i="21" s="1"/>
  <c r="AA17" i="21"/>
  <c r="Z17" i="21"/>
  <c r="X17" i="21"/>
  <c r="W17" i="21"/>
  <c r="V17" i="21"/>
  <c r="U17" i="21"/>
  <c r="T17" i="21"/>
  <c r="S17" i="21"/>
  <c r="S50" i="21" s="1"/>
  <c r="R17" i="21"/>
  <c r="Q17" i="21"/>
  <c r="P17" i="21"/>
  <c r="O17" i="21"/>
  <c r="M17" i="21"/>
  <c r="M50" i="21" s="1"/>
  <c r="L17" i="21"/>
  <c r="K17" i="21"/>
  <c r="K50" i="21" s="1"/>
  <c r="J17" i="21"/>
  <c r="I17" i="21"/>
  <c r="G17" i="21"/>
  <c r="E17" i="21"/>
  <c r="D17" i="21"/>
  <c r="C17" i="21"/>
  <c r="Y16" i="21"/>
  <c r="U16" i="21"/>
  <c r="N16" i="21"/>
  <c r="F16" i="21"/>
  <c r="Y15" i="21"/>
  <c r="U15" i="21"/>
  <c r="N15" i="21"/>
  <c r="F15" i="21"/>
  <c r="Y14" i="21"/>
  <c r="U14" i="21"/>
  <c r="N14" i="21"/>
  <c r="F14" i="21"/>
  <c r="Y13" i="21"/>
  <c r="U13" i="21"/>
  <c r="U11" i="21" s="1"/>
  <c r="U50" i="21" s="1"/>
  <c r="N13" i="21"/>
  <c r="F13" i="21"/>
  <c r="Y12" i="21"/>
  <c r="Y11" i="21" s="1"/>
  <c r="U12" i="21"/>
  <c r="N12" i="21"/>
  <c r="N11" i="21" s="1"/>
  <c r="N50" i="21" s="1"/>
  <c r="F12" i="21"/>
  <c r="AA11" i="21"/>
  <c r="AA50" i="21" s="1"/>
  <c r="Z11" i="21"/>
  <c r="Z50" i="21" s="1"/>
  <c r="X11" i="21"/>
  <c r="X50" i="21" s="1"/>
  <c r="W11" i="21"/>
  <c r="W50" i="21" s="1"/>
  <c r="V11" i="21"/>
  <c r="V50" i="21" s="1"/>
  <c r="T11" i="21"/>
  <c r="T50" i="21" s="1"/>
  <c r="S11" i="21"/>
  <c r="R11" i="21"/>
  <c r="Q11" i="21"/>
  <c r="Q50" i="21" s="1"/>
  <c r="P11" i="21"/>
  <c r="P50" i="21" s="1"/>
  <c r="O11" i="21"/>
  <c r="O50" i="21" s="1"/>
  <c r="M11" i="21"/>
  <c r="L11" i="21"/>
  <c r="L50" i="21" s="1"/>
  <c r="K11" i="21"/>
  <c r="J11" i="21"/>
  <c r="I11" i="21"/>
  <c r="I50" i="21" s="1"/>
  <c r="G11" i="21"/>
  <c r="G50" i="21" s="1"/>
  <c r="F11" i="21"/>
  <c r="F50" i="21" s="1"/>
  <c r="E11" i="21"/>
  <c r="D11" i="21"/>
  <c r="D50" i="21" s="1"/>
  <c r="C11" i="21"/>
  <c r="C50" i="21" s="1"/>
  <c r="E35" i="27"/>
  <c r="E29" i="27"/>
  <c r="E19" i="27"/>
  <c r="E22" i="27" s="1"/>
  <c r="E13" i="27"/>
  <c r="E50" i="26"/>
  <c r="E61" i="27"/>
  <c r="E49" i="27"/>
  <c r="E41" i="26"/>
  <c r="E28" i="26"/>
  <c r="A4" i="21"/>
  <c r="AC11" i="21"/>
  <c r="AC50" i="21"/>
  <c r="AD11" i="21"/>
  <c r="AE11" i="21"/>
  <c r="AE50" i="21"/>
  <c r="AF11" i="21"/>
  <c r="AF50" i="21"/>
  <c r="AG11" i="21"/>
  <c r="AH11" i="21"/>
  <c r="AI11" i="21"/>
  <c r="AJ11" i="21"/>
  <c r="AK11" i="21"/>
  <c r="AK50" i="21"/>
  <c r="AL11" i="21"/>
  <c r="AL50" i="21"/>
  <c r="AC17" i="21"/>
  <c r="AD17" i="21"/>
  <c r="AD50" i="21"/>
  <c r="AE17" i="21"/>
  <c r="AF17" i="21"/>
  <c r="AG17" i="21"/>
  <c r="AH17" i="21"/>
  <c r="AH50" i="21"/>
  <c r="AI17" i="21"/>
  <c r="AJ17" i="21"/>
  <c r="AJ50" i="21"/>
  <c r="AK17" i="21"/>
  <c r="AL17" i="21"/>
  <c r="AC21" i="21"/>
  <c r="AD21" i="21"/>
  <c r="AE21" i="21"/>
  <c r="AF21" i="21"/>
  <c r="AG21" i="21"/>
  <c r="AH21" i="21"/>
  <c r="AI21" i="21"/>
  <c r="AJ21" i="21"/>
  <c r="AK21" i="21"/>
  <c r="AL21" i="21"/>
  <c r="AC24" i="21"/>
  <c r="AD24" i="21"/>
  <c r="AE24" i="21"/>
  <c r="AF24" i="21"/>
  <c r="AG24" i="21"/>
  <c r="AG50" i="21"/>
  <c r="AH24" i="21"/>
  <c r="AI24" i="21"/>
  <c r="AJ24" i="21"/>
  <c r="AK24" i="21"/>
  <c r="AL24" i="21"/>
  <c r="AC30" i="21"/>
  <c r="AD30" i="21"/>
  <c r="AE30" i="21"/>
  <c r="AF30" i="21"/>
  <c r="AG30" i="21"/>
  <c r="AH30" i="21"/>
  <c r="AI30" i="21"/>
  <c r="AJ30" i="21"/>
  <c r="AK30" i="21"/>
  <c r="AL30" i="21"/>
  <c r="AC34" i="21"/>
  <c r="AD34" i="21"/>
  <c r="AE34" i="21"/>
  <c r="AF34" i="21"/>
  <c r="AG34" i="21"/>
  <c r="AH34" i="21"/>
  <c r="AI34" i="21"/>
  <c r="AJ34" i="21"/>
  <c r="AK34" i="21"/>
  <c r="AL34" i="21"/>
  <c r="AC40" i="21"/>
  <c r="AD40" i="21"/>
  <c r="AE40" i="21"/>
  <c r="AF40" i="21"/>
  <c r="AG40" i="21"/>
  <c r="AH40" i="21"/>
  <c r="AI40" i="21"/>
  <c r="AI50" i="21"/>
  <c r="AJ40" i="21"/>
  <c r="AK40" i="21"/>
  <c r="AL40" i="21"/>
  <c r="AC45" i="21"/>
  <c r="AD45" i="21"/>
  <c r="AE45" i="21"/>
  <c r="AF45" i="21"/>
  <c r="AG45" i="21"/>
  <c r="AH45" i="21"/>
  <c r="AI45" i="21"/>
  <c r="AJ45" i="21"/>
  <c r="AK45" i="21"/>
  <c r="AL45" i="21"/>
  <c r="Y50" i="21" l="1"/>
  <c r="E41" i="27"/>
  <c r="E43" i="27" s="1"/>
  <c r="E72" i="27" s="1"/>
  <c r="E73" i="27" s="1"/>
  <c r="E74" i="27" s="1"/>
  <c r="E51" i="26"/>
</calcChain>
</file>

<file path=xl/sharedStrings.xml><?xml version="1.0" encoding="utf-8"?>
<sst xmlns="http://schemas.openxmlformats.org/spreadsheetml/2006/main" count="329" uniqueCount="247">
  <si>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</si>
  <si>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</si>
  <si>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</si>
  <si>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</si>
  <si>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</si>
  <si>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</si>
  <si>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</si>
  <si>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</si>
  <si>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</si>
  <si>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</si>
  <si>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</si>
  <si>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</si>
  <si>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</si>
  <si>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</si>
  <si>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</si>
  <si>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</si>
  <si>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</si>
  <si>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</si>
  <si>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</si>
  <si>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</si>
  <si>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</si>
  <si>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</si>
  <si>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</si>
  <si>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</si>
  <si>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</si>
  <si>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</si>
  <si>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</si>
  <si>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</si>
  <si>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</si>
  <si>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</si>
  <si>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</si>
  <si>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</si>
  <si>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</si>
  <si>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</si>
  <si>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</si>
  <si>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</si>
  <si>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</si>
  <si>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</si>
  <si>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</si>
  <si>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</si>
  <si>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</si>
  <si>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</si>
  <si>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</si>
  <si>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</si>
  <si>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</si>
  <si>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</si>
  <si>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</si>
  <si>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</si>
  <si>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</si>
  <si>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</si>
  <si>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</si>
  <si>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</si>
  <si>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</si>
  <si>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</si>
  <si>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</si>
  <si>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</si>
  <si>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</si>
  <si>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</si>
  <si>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</si>
  <si>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</si>
  <si>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</si>
  <si>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</si>
  <si>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</si>
  <si>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</si>
  <si>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</si>
  <si>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</si>
  <si>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</si>
  <si>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</si>
  <si>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</si>
  <si>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</si>
  <si>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</si>
  <si>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</si>
  <si>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</si>
  <si>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</si>
  <si>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</si>
  <si>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</si>
  <si>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</si>
  <si>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</si>
  <si>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</si>
  <si>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</si>
  <si>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</si>
  <si>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</si>
  <si>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</si>
  <si>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</si>
  <si>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</si>
  <si>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</si>
  <si>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</si>
  <si>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</si>
  <si>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</si>
  <si>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</si>
  <si>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</si>
  <si>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</si>
  <si>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</si>
  <si>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</si>
  <si>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</si>
  <si>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</si>
  <si>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</si>
  <si>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</si>
  <si>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</si>
  <si>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</si>
  <si>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</si>
  <si>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</si>
  <si>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</si>
  <si>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</si>
  <si>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</si>
  <si>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</si>
  <si>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</si>
  <si>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</si>
  <si>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</si>
  <si>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</si>
  <si>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</si>
  <si>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</si>
  <si>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</si>
  <si>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</si>
  <si>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</si>
  <si>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</si>
  <si>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</si>
  <si>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</si>
  <si>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</si>
  <si>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</si>
  <si>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</si>
  <si>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</si>
  <si>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</si>
  <si>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</si>
  <si>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</si>
  <si>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</si>
  <si>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</si>
  <si>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</si>
  <si>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</si>
  <si>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</si>
  <si>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</si>
  <si>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</si>
  <si>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</si>
  <si>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</si>
  <si>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</si>
  <si>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</si>
  <si>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</si>
  <si>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</si>
  <si>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</si>
  <si>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</si>
  <si>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</si>
  <si>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</si>
  <si>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</si>
  <si>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</si>
  <si>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</si>
  <si>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</si>
  <si>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</si>
  <si>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</si>
  <si>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</si>
  <si>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</si>
  <si>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</si>
  <si>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</si>
  <si>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</si>
  <si>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</si>
  <si>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</si>
  <si>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</si>
  <si>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</si>
  <si>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</si>
  <si>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</si>
  <si>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</si>
  <si>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</si>
  <si>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</si>
  <si>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</si>
  <si>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</si>
  <si>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</si>
  <si>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</si>
  <si>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</si>
  <si>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</si>
  <si>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</si>
  <si>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</si>
  <si>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</si>
  <si>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</si>
  <si>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</si>
  <si>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</si>
  <si>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</si>
  <si>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</si>
  <si>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</si>
  <si>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</si>
  <si>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</si>
  <si>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</si>
  <si>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</si>
  <si>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</si>
  <si>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</si>
  <si>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</si>
  <si>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</si>
  <si>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</si>
  <si>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</si>
  <si>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</si>
  <si>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</si>
  <si>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</si>
  <si>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</si>
  <si>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</si>
  <si>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</si>
  <si>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</si>
  <si>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</si>
  <si>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</si>
  <si>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</si>
  <si>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</si>
  <si>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</si>
  <si>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</si>
  <si>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</si>
  <si>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</si>
  <si>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</si>
  <si>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</si>
  <si>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</si>
  <si>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</si>
  <si>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</si>
  <si>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</si>
  <si>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</si>
  <si>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</si>
  <si>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</si>
  <si>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</si>
  <si>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</si>
  <si>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</si>
  <si>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</si>
  <si>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</si>
  <si>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</si>
  <si>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</si>
  <si>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</si>
  <si>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</si>
  <si>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</si>
  <si>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</si>
  <si>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</si>
  <si>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</si>
  <si>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</si>
  <si>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</si>
  <si>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</si>
  <si>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</si>
  <si>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</si>
  <si>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</si>
  <si>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</si>
  <si>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</si>
  <si>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</si>
  <si>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</si>
  <si>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</si>
  <si>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</si>
  <si>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</si>
  <si>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</si>
  <si>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</si>
  <si>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</si>
  <si>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</si>
  <si>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</si>
  <si>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"ჰუალინგ დაზღვევა"</t>
  </si>
  <si>
    <t>მზღვეველი: სს "ბბ დაზღვევა"</t>
  </si>
  <si>
    <t>მზღვეველი:  სს "ბბ დაზღვევა"</t>
  </si>
  <si>
    <t>ანგარიშგების თარიღი: 30/09/2022</t>
  </si>
  <si>
    <t>ანგარიშგების პერიოდი: 01/01/2022-30/09/2022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</si>
</sst>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_-* #,##0.00\ _L_a_r_i_-;\-* #,##0.00\ _L_a_r_i_-;_-* &quot;-&quot;??\ _L_a_r_i_-;_-@_-"/>
    <numFmt numFmtId="170" formatCode="0.0%"/>
    <numFmt numFmtId="171" formatCode="&quot;$&quot;#,##0.0000_);\(&quot;$&quot;#,##0.0000\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-* #,##0.00\ _л_в_-;\-* #,##0.00\ _л_в_-;_-* &quot;-&quot;??\ _л_в_-;_-@_-"/>
    <numFmt numFmtId="180" formatCode="#,##0.00000"/>
    <numFmt numFmtId="181" formatCode="000"/>
    <numFmt numFmtId="182" formatCode="_._.* \(#,##0\)_%;_._.* #,##0_)_%;_._.* 0_)_%;_._.@_)_%"/>
    <numFmt numFmtId="183" formatCode="_._.&quot;$&quot;* \(#,##0\)_%;_._.&quot;$&quot;* #,##0_)_%;_._.&quot;$&quot;* 0_)_%;_._.@_)_%"/>
    <numFmt numFmtId="184" formatCode="* \(#,##0\);* #,##0_);&quot;-&quot;??_);@"/>
    <numFmt numFmtId="185" formatCode="&quot;$&quot;* #,##0_)_%;&quot;$&quot;* \(#,##0\)_%;&quot;$&quot;* &quot;-&quot;??_)_%;@_)_%"/>
    <numFmt numFmtId="186" formatCode="_._.&quot;$&quot;* #,##0.0_)_%;_._.&quot;$&quot;* \(#,##0.0\)_%"/>
    <numFmt numFmtId="187" formatCode="&quot;$&quot;* #,##0.0_)_%;&quot;$&quot;* \(#,##0.0\)_%;&quot;$&quot;* \ .0_)_%"/>
    <numFmt numFmtId="188" formatCode="_._.&quot;$&quot;* #,##0.00_)_%;_._.&quot;$&quot;* \(#,##0.00\)_%"/>
    <numFmt numFmtId="189" formatCode="&quot;$&quot;* #,##0.00_)_%;&quot;$&quot;* \(#,##0.00\)_%;&quot;$&quot;* \ .00_)_%"/>
    <numFmt numFmtId="190" formatCode="_._.&quot;$&quot;* #,##0.000_)_%;_._.&quot;$&quot;* \(#,##0.000\)_%"/>
    <numFmt numFmtId="191" formatCode="&quot;$&quot;* #,##0.000_)_%;&quot;$&quot;* \(#,##0.000\)_%;&quot;$&quot;* \ .000_)_%"/>
    <numFmt numFmtId="192" formatCode="mmmm\ d\,\ yyyy"/>
    <numFmt numFmtId="193" formatCode="* #,##0_);* \(#,##0\);&quot;-&quot;??_);@"/>
    <numFmt numFmtId="194" formatCode="_-* #,##0.00\ _z_ł_-;\-* #,##0.00\ _z_ł_-;_-* &quot;-&quot;??\ _z_ł_-;_-@_-"/>
    <numFmt numFmtId="195" formatCode="_-* #,##0.00\ [$€-1]_-;\-* #,##0.00\ [$€-1]_-;_-* &quot;-&quot;??\ [$€-1]_-"/>
    <numFmt numFmtId="196" formatCode="0.000000"/>
    <numFmt numFmtId="197" formatCode="0.0;\(0.0\)"/>
    <numFmt numFmtId="198" formatCode="#,##0.0_);\(#,##0.0\)"/>
    <numFmt numFmtId="199" formatCode="0.00\ %"/>
    <numFmt numFmtId="200" formatCode="_(&quot;MT&quot;* #,##0.00_);\(&quot;MT&quot;* #,##0.00\)"/>
    <numFmt numFmtId="201" formatCode="General_)"/>
    <numFmt numFmtId="202" formatCode="###0;[Red]\(###0\)"/>
    <numFmt numFmtId="203" formatCode="0.00_)"/>
    <numFmt numFmtId="204" formatCode="0_)"/>
    <numFmt numFmtId="205" formatCode="_(* #,##0_);\(* #,##0\)"/>
    <numFmt numFmtId="206" formatCode="0_)%;\(0\)%"/>
    <numFmt numFmtId="207" formatCode="_._._(* 0_)%;_._.* \(0\)%"/>
    <numFmt numFmtId="208" formatCode="_(0_)%;\(0\)%"/>
    <numFmt numFmtId="209" formatCode="0%_);\(0%\)"/>
    <numFmt numFmtId="210" formatCode="_(0.0_)%;\(0.0\)%"/>
    <numFmt numFmtId="211" formatCode="_._._(* 0.0_)%;_._.* \(0.0\)%"/>
    <numFmt numFmtId="212" formatCode="_(0.00_)%;\(0.00\)%"/>
    <numFmt numFmtId="213" formatCode="_._._(* 0.00_)%;_._.* \(0.00\)%"/>
    <numFmt numFmtId="214" formatCode="_(0.000_)%;\(0.000\)%"/>
    <numFmt numFmtId="215" formatCode="_._._(* 0.000_)%;_._.* \(0.000\)%"/>
    <numFmt numFmtId="216" formatCode="mm/dd/yy"/>
    <numFmt numFmtId="217" formatCode="#,##0;\(#,##0\)"/>
    <numFmt numFmtId="218" formatCode="_-* #,##0&quot;р.&quot;_-;\-* #,##0&quot;р.&quot;_-;_-* &quot;-&quot;&quot;р.&quot;_-;_-@_-"/>
    <numFmt numFmtId="219" formatCode="_-* #,##0.00&quot;р.&quot;_-;\-* #,##0.00&quot;р.&quot;_-;_-* &quot;-&quot;??&quot;р.&quot;_-;_-@_-"/>
    <numFmt numFmtId="220" formatCode="_-* #,##0\ _р_._-;\-* #,##0\ _р_._-;_-* &quot;-&quot;\ _р_._-;_-@_-"/>
    <numFmt numFmtId="221" formatCode="_-* #,##0.00\ _р_._-;\-* #,##0.00\ _р_._-;_-* &quot;-&quot;??\ _р_._-;_-@_-"/>
    <numFmt numFmtId="222" formatCode="_-* #,##0_р_._-;\-* #,##0_р_._-;_-* &quot;-&quot;_р_._-;_-@_-"/>
    <numFmt numFmtId="223" formatCode="_-* #,##0.00_р_._-;\-* #,##0.00_р_._-;_-* &quot;-&quot;??_р_._-;_-@_-"/>
    <numFmt numFmtId="224" formatCode="_-* #,##0.00\ _К_р_б_._-;\-* #,##0.00\ _К_р_б_._-;_-* &quot;-&quot;??\ _К_р_б_._-;_-@_-"/>
  </numFmts>
  <fonts count="1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  <font>
      <b/>
      <sz val="10"/>
      <color rgb="FFFF0000"/>
      <name val="Sylfaen"/>
      <family val="1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72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1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82" fontId="31" fillId="0" borderId="0" applyFill="0" applyBorder="0" applyProtection="0"/>
    <xf numFmtId="183" fontId="22" fillId="0" borderId="0" applyFont="0" applyFill="0" applyBorder="0" applyAlignment="0" applyProtection="0"/>
    <xf numFmtId="184" fontId="32" fillId="0" borderId="0" applyFill="0" applyBorder="0" applyProtection="0"/>
    <xf numFmtId="184" fontId="32" fillId="0" borderId="4" applyFill="0" applyProtection="0"/>
    <xf numFmtId="184" fontId="32" fillId="0" borderId="5" applyFill="0" applyProtection="0"/>
    <xf numFmtId="184" fontId="32" fillId="0" borderId="0" applyFill="0" applyBorder="0" applyProtection="0"/>
    <xf numFmtId="18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32" fillId="0" borderId="0" applyFill="0" applyBorder="0" applyProtection="0"/>
    <xf numFmtId="193" fontId="32" fillId="0" borderId="4" applyFill="0" applyProtection="0"/>
    <xf numFmtId="193" fontId="32" fillId="0" borderId="5" applyFill="0" applyProtection="0"/>
    <xf numFmtId="193" fontId="32" fillId="0" borderId="0" applyFill="0" applyBorder="0" applyProtection="0"/>
    <xf numFmtId="194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5" fontId="37" fillId="0" borderId="0" applyFont="0" applyFill="0" applyBorder="0" applyAlignment="0" applyProtection="0"/>
    <xf numFmtId="196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7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8" fontId="49" fillId="39" borderId="0"/>
    <xf numFmtId="199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8" fontId="52" fillId="40" borderId="0"/>
    <xf numFmtId="14" fontId="50" fillId="0" borderId="14">
      <alignment horizontal="center"/>
    </xf>
    <xf numFmtId="200" fontId="50" fillId="0" borderId="14"/>
    <xf numFmtId="201" fontId="53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53" fillId="0" borderId="0" applyFont="0" applyFill="0" applyBorder="0" applyAlignment="0" applyProtection="0"/>
    <xf numFmtId="204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3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5" fontId="27" fillId="0" borderId="14"/>
    <xf numFmtId="205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6" fontId="19" fillId="0" borderId="0" applyFont="0" applyFill="0" applyBorder="0" applyAlignment="0" applyProtection="0"/>
    <xf numFmtId="207" fontId="22" fillId="0" borderId="0" applyFont="0" applyFill="0" applyBorder="0" applyAlignment="0" applyProtection="0"/>
    <xf numFmtId="208" fontId="23" fillId="0" borderId="0" applyFont="0" applyFill="0" applyBorder="0" applyAlignment="0" applyProtection="0"/>
    <xf numFmtId="20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10" fontId="23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3" fillId="0" borderId="0" applyFont="0" applyFill="0" applyBorder="0" applyAlignment="0" applyProtection="0"/>
    <xf numFmtId="213" fontId="22" fillId="0" borderId="0" applyFont="0" applyFill="0" applyBorder="0" applyAlignment="0" applyProtection="0"/>
    <xf numFmtId="214" fontId="23" fillId="0" borderId="0" applyFont="0" applyFill="0" applyBorder="0" applyAlignment="0" applyProtection="0"/>
    <xf numFmtId="215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164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6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7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20" fontId="90" fillId="0" borderId="0" applyFont="0" applyFill="0" applyBorder="0" applyAlignment="0" applyProtection="0"/>
    <xf numFmtId="221" fontId="90" fillId="0" borderId="0" applyFont="0" applyFill="0" applyBorder="0" applyAlignment="0" applyProtection="0"/>
    <xf numFmtId="222" fontId="24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4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0" fontId="3" fillId="0" borderId="0" xfId="0" applyFont="1" applyAlignment="1" applyProtection="1">
      <alignment vertical="center"/>
      <protection locked="0"/>
    </xf>
    <xf numFmtId="0" fontId="107" fillId="36" borderId="13" xfId="0" applyFont="1" applyFill="1" applyBorder="1" applyAlignment="1">
      <alignment vertical="center" wrapText="1"/>
    </xf>
    <xf numFmtId="49" fontId="110" fillId="48" borderId="26" xfId="380" applyNumberFormat="1" applyFont="1" applyFill="1" applyBorder="1" applyAlignment="1">
      <alignment horizontal="center" vertical="center"/>
    </xf>
    <xf numFmtId="168" fontId="107" fillId="44" borderId="27" xfId="231" applyNumberFormat="1" applyFont="1" applyFill="1" applyBorder="1" applyAlignment="1">
      <alignment vertical="center" wrapText="1"/>
    </xf>
    <xf numFmtId="168" fontId="107" fillId="36" borderId="28" xfId="231" applyNumberFormat="1" applyFont="1" applyFill="1" applyBorder="1" applyAlignment="1">
      <alignment horizontal="center"/>
    </xf>
    <xf numFmtId="168" fontId="107" fillId="36" borderId="29" xfId="231" applyNumberFormat="1" applyFont="1" applyFill="1" applyBorder="1" applyAlignment="1">
      <alignment horizontal="center"/>
    </xf>
    <xf numFmtId="49" fontId="108" fillId="0" borderId="30" xfId="380" applyNumberFormat="1" applyFont="1" applyBorder="1" applyAlignment="1">
      <alignment horizontal="right" vertical="center"/>
    </xf>
    <xf numFmtId="49" fontId="108" fillId="0" borderId="31" xfId="380" applyNumberFormat="1" applyFont="1" applyBorder="1" applyAlignment="1">
      <alignment horizontal="right" vertical="center"/>
    </xf>
    <xf numFmtId="49" fontId="108" fillId="0" borderId="32" xfId="380" applyNumberFormat="1" applyFont="1" applyBorder="1" applyAlignment="1">
      <alignment horizontal="right" vertical="center"/>
    </xf>
    <xf numFmtId="49" fontId="110" fillId="48" borderId="33" xfId="380" applyNumberFormat="1" applyFont="1" applyFill="1" applyBorder="1" applyAlignment="1">
      <alignment horizontal="center" vertical="center"/>
    </xf>
    <xf numFmtId="168" fontId="107" fillId="44" borderId="34" xfId="231" applyNumberFormat="1" applyFont="1" applyFill="1" applyBorder="1" applyAlignment="1">
      <alignment vertical="center" wrapText="1"/>
    </xf>
    <xf numFmtId="168" fontId="109" fillId="45" borderId="35" xfId="231" applyNumberFormat="1" applyFont="1" applyFill="1" applyBorder="1" applyAlignment="1" applyProtection="1">
      <alignment vertical="center" wrapText="1"/>
      <protection locked="0"/>
    </xf>
    <xf numFmtId="168" fontId="109" fillId="45" borderId="28" xfId="231" applyNumberFormat="1" applyFont="1" applyFill="1" applyBorder="1" applyAlignment="1" applyProtection="1">
      <alignment vertical="center" wrapText="1"/>
      <protection locked="0"/>
    </xf>
    <xf numFmtId="168" fontId="109" fillId="45" borderId="36" xfId="231" applyNumberFormat="1" applyFont="1" applyFill="1" applyBorder="1" applyAlignment="1" applyProtection="1">
      <alignment vertical="center" wrapText="1"/>
      <protection locked="0"/>
    </xf>
    <xf numFmtId="168" fontId="109" fillId="45" borderId="37" xfId="231" applyNumberFormat="1" applyFont="1" applyFill="1" applyBorder="1" applyAlignment="1" applyProtection="1">
      <alignment vertical="center" wrapText="1"/>
      <protection locked="0"/>
    </xf>
    <xf numFmtId="168" fontId="109" fillId="45" borderId="38" xfId="231" applyNumberFormat="1" applyFont="1" applyFill="1" applyBorder="1" applyAlignment="1" applyProtection="1">
      <alignment vertical="center" wrapText="1"/>
      <protection locked="0"/>
    </xf>
    <xf numFmtId="168" fontId="109" fillId="45" borderId="39" xfId="231" applyNumberFormat="1" applyFont="1" applyFill="1" applyBorder="1" applyAlignment="1" applyProtection="1">
      <alignment vertical="center" wrapText="1"/>
      <protection locked="0"/>
    </xf>
    <xf numFmtId="168" fontId="109" fillId="45" borderId="25" xfId="231" applyNumberFormat="1" applyFont="1" applyFill="1" applyBorder="1" applyAlignment="1" applyProtection="1">
      <alignment vertical="center" wrapText="1"/>
      <protection locked="0"/>
    </xf>
    <xf numFmtId="168" fontId="107" fillId="44" borderId="33" xfId="231" applyNumberFormat="1" applyFont="1" applyFill="1" applyBorder="1" applyAlignment="1">
      <alignment vertical="center" wrapText="1"/>
    </xf>
    <xf numFmtId="168" fontId="107" fillId="36" borderId="26" xfId="231" applyNumberFormat="1" applyFont="1" applyFill="1" applyBorder="1" applyAlignment="1">
      <alignment horizontal="center"/>
    </xf>
    <xf numFmtId="168" fontId="107" fillId="0" borderId="40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/>
    <xf numFmtId="168" fontId="107" fillId="46" borderId="28" xfId="231" applyNumberFormat="1" applyFont="1" applyFill="1" applyBorder="1" applyAlignment="1"/>
    <xf numFmtId="168" fontId="107" fillId="44" borderId="40" xfId="231" applyNumberFormat="1" applyFont="1" applyFill="1" applyBorder="1" applyAlignment="1"/>
    <xf numFmtId="168" fontId="107" fillId="44" borderId="3" xfId="231" applyNumberFormat="1" applyFont="1" applyFill="1" applyBorder="1" applyAlignment="1"/>
    <xf numFmtId="168" fontId="107" fillId="0" borderId="28" xfId="231" applyNumberFormat="1" applyFont="1" applyBorder="1" applyAlignment="1" applyProtection="1">
      <alignment vertical="center"/>
      <protection locked="0"/>
    </xf>
    <xf numFmtId="168" fontId="107" fillId="36" borderId="28" xfId="231" applyNumberFormat="1" applyFont="1" applyFill="1" applyBorder="1" applyAlignment="1"/>
    <xf numFmtId="168" fontId="107" fillId="0" borderId="3" xfId="231" applyNumberFormat="1" applyFont="1" applyBorder="1" applyAlignment="1" applyProtection="1">
      <alignment vertical="center"/>
      <protection locked="0"/>
    </xf>
    <xf numFmtId="168" fontId="107" fillId="44" borderId="27" xfId="231" applyNumberFormat="1" applyFont="1" applyFill="1" applyBorder="1" applyAlignment="1">
      <alignment vertical="center"/>
    </xf>
    <xf numFmtId="168" fontId="107" fillId="0" borderId="40" xfId="231" applyNumberFormat="1" applyFont="1" applyFill="1" applyBorder="1" applyAlignment="1">
      <alignment vertical="center"/>
    </xf>
    <xf numFmtId="168" fontId="107" fillId="0" borderId="3" xfId="231" applyNumberFormat="1" applyFont="1" applyFill="1" applyBorder="1" applyAlignment="1">
      <alignment horizontal="center" vertical="center"/>
    </xf>
    <xf numFmtId="168" fontId="107" fillId="0" borderId="40" xfId="231" applyNumberFormat="1" applyFont="1" applyFill="1" applyBorder="1" applyAlignment="1">
      <alignment horizontal="center" vertical="center"/>
    </xf>
    <xf numFmtId="168" fontId="107" fillId="46" borderId="26" xfId="231" applyNumberFormat="1" applyFont="1" applyFill="1" applyBorder="1"/>
    <xf numFmtId="168" fontId="107" fillId="46" borderId="28" xfId="231" applyNumberFormat="1" applyFont="1" applyFill="1" applyBorder="1"/>
    <xf numFmtId="168" fontId="107" fillId="46" borderId="29" xfId="231" applyNumberFormat="1" applyFont="1" applyFill="1" applyBorder="1"/>
    <xf numFmtId="168" fontId="107" fillId="0" borderId="30" xfId="231" applyNumberFormat="1" applyFont="1" applyBorder="1" applyAlignment="1" applyProtection="1">
      <alignment vertical="center" wrapText="1"/>
      <protection locked="0"/>
    </xf>
    <xf numFmtId="168" fontId="107" fillId="0" borderId="40" xfId="231" applyNumberFormat="1" applyFont="1" applyBorder="1" applyAlignment="1" applyProtection="1">
      <alignment vertical="center" wrapText="1"/>
      <protection locked="0"/>
    </xf>
    <xf numFmtId="168" fontId="107" fillId="0" borderId="41" xfId="231" applyNumberFormat="1" applyFont="1" applyBorder="1" applyAlignment="1" applyProtection="1">
      <alignment vertical="center" wrapText="1"/>
      <protection locked="0"/>
    </xf>
    <xf numFmtId="168" fontId="107" fillId="0" borderId="31" xfId="231" applyNumberFormat="1" applyFont="1" applyBorder="1" applyAlignment="1" applyProtection="1">
      <alignment vertical="center" wrapText="1"/>
      <protection locked="0"/>
    </xf>
    <xf numFmtId="168" fontId="107" fillId="0" borderId="13" xfId="231" applyNumberFormat="1" applyFont="1" applyBorder="1" applyAlignment="1" applyProtection="1">
      <alignment vertical="center" wrapText="1"/>
      <protection locked="0"/>
    </xf>
    <xf numFmtId="168" fontId="107" fillId="0" borderId="42" xfId="231" applyNumberFormat="1" applyFont="1" applyBorder="1" applyAlignment="1" applyProtection="1">
      <alignment vertical="center" wrapText="1"/>
      <protection locked="0"/>
    </xf>
    <xf numFmtId="168" fontId="107" fillId="0" borderId="32" xfId="231" applyNumberFormat="1" applyFont="1" applyFill="1" applyBorder="1" applyAlignment="1">
      <alignment vertical="center" wrapText="1"/>
    </xf>
    <xf numFmtId="168" fontId="107" fillId="0" borderId="3" xfId="231" applyNumberFormat="1" applyFont="1" applyFill="1" applyBorder="1" applyAlignment="1">
      <alignment vertical="center" wrapText="1"/>
    </xf>
    <xf numFmtId="168" fontId="107" fillId="0" borderId="43" xfId="231" applyNumberFormat="1" applyFont="1" applyFill="1" applyBorder="1" applyAlignment="1">
      <alignment vertical="center" wrapText="1"/>
    </xf>
    <xf numFmtId="168" fontId="107" fillId="44" borderId="26" xfId="231" applyNumberFormat="1" applyFont="1" applyFill="1" applyBorder="1" applyAlignment="1">
      <alignment wrapText="1"/>
    </xf>
    <xf numFmtId="168" fontId="107" fillId="44" borderId="28" xfId="231" applyNumberFormat="1" applyFont="1" applyFill="1" applyBorder="1" applyAlignment="1">
      <alignment wrapText="1"/>
    </xf>
    <xf numFmtId="168" fontId="107" fillId="44" borderId="29" xfId="231" applyNumberFormat="1" applyFont="1" applyFill="1" applyBorder="1" applyAlignment="1">
      <alignment wrapText="1"/>
    </xf>
    <xf numFmtId="168" fontId="107" fillId="44" borderId="30" xfId="231" applyNumberFormat="1" applyFont="1" applyFill="1" applyBorder="1" applyAlignment="1">
      <alignment wrapText="1"/>
    </xf>
    <xf numFmtId="168" fontId="107" fillId="44" borderId="40" xfId="231" applyNumberFormat="1" applyFont="1" applyFill="1" applyBorder="1" applyAlignment="1">
      <alignment wrapText="1"/>
    </xf>
    <xf numFmtId="168" fontId="107" fillId="44" borderId="41" xfId="231" applyNumberFormat="1" applyFont="1" applyFill="1" applyBorder="1" applyAlignment="1">
      <alignment wrapText="1"/>
    </xf>
    <xf numFmtId="168" fontId="107" fillId="44" borderId="32" xfId="231" applyNumberFormat="1" applyFont="1" applyFill="1" applyBorder="1" applyAlignment="1">
      <alignment wrapText="1"/>
    </xf>
    <xf numFmtId="168" fontId="107" fillId="44" borderId="3" xfId="231" applyNumberFormat="1" applyFont="1" applyFill="1" applyBorder="1" applyAlignment="1">
      <alignment wrapText="1"/>
    </xf>
    <xf numFmtId="168" fontId="107" fillId="44" borderId="43" xfId="231" applyNumberFormat="1" applyFont="1" applyFill="1" applyBorder="1" applyAlignment="1">
      <alignment wrapText="1"/>
    </xf>
    <xf numFmtId="168" fontId="107" fillId="0" borderId="26" xfId="231" applyNumberFormat="1" applyFont="1" applyBorder="1" applyAlignment="1" applyProtection="1">
      <alignment vertical="center" wrapText="1"/>
      <protection locked="0"/>
    </xf>
    <xf numFmtId="168" fontId="107" fillId="0" borderId="28" xfId="231" applyNumberFormat="1" applyFont="1" applyBorder="1" applyAlignment="1" applyProtection="1">
      <alignment vertical="center" wrapText="1"/>
      <protection locked="0"/>
    </xf>
    <xf numFmtId="168" fontId="107" fillId="0" borderId="29" xfId="231" applyNumberFormat="1" applyFont="1" applyBorder="1" applyAlignment="1" applyProtection="1">
      <alignment vertical="center" wrapText="1"/>
      <protection locked="0"/>
    </xf>
    <xf numFmtId="168" fontId="107" fillId="36" borderId="26" xfId="231" applyNumberFormat="1" applyFont="1" applyFill="1" applyBorder="1" applyAlignment="1">
      <alignment wrapText="1"/>
    </xf>
    <xf numFmtId="168" fontId="107" fillId="36" borderId="28" xfId="231" applyNumberFormat="1" applyFont="1" applyFill="1" applyBorder="1" applyAlignment="1">
      <alignment wrapText="1"/>
    </xf>
    <xf numFmtId="168" fontId="107" fillId="36" borderId="29" xfId="231" applyNumberFormat="1" applyFont="1" applyFill="1" applyBorder="1" applyAlignment="1">
      <alignment wrapText="1"/>
    </xf>
    <xf numFmtId="168" fontId="107" fillId="44" borderId="26" xfId="231" applyNumberFormat="1" applyFont="1" applyFill="1" applyBorder="1" applyAlignment="1">
      <alignment vertical="center" wrapText="1"/>
    </xf>
    <xf numFmtId="168" fontId="107" fillId="44" borderId="28" xfId="231" applyNumberFormat="1" applyFont="1" applyFill="1" applyBorder="1" applyAlignment="1">
      <alignment vertical="center" wrapText="1"/>
    </xf>
    <xf numFmtId="168" fontId="107" fillId="44" borderId="29" xfId="231" applyNumberFormat="1" applyFont="1" applyFill="1" applyBorder="1" applyAlignment="1">
      <alignment vertical="center" wrapText="1"/>
    </xf>
    <xf numFmtId="168" fontId="107" fillId="0" borderId="3" xfId="231" applyNumberFormat="1" applyFont="1" applyBorder="1" applyAlignment="1" applyProtection="1">
      <alignment vertical="center" wrapText="1"/>
      <protection locked="0"/>
    </xf>
    <xf numFmtId="168" fontId="107" fillId="0" borderId="43" xfId="231" applyNumberFormat="1" applyFont="1" applyBorder="1" applyAlignment="1" applyProtection="1">
      <alignment vertical="center" wrapText="1"/>
      <protection locked="0"/>
    </xf>
    <xf numFmtId="168" fontId="107" fillId="0" borderId="30" xfId="231" applyNumberFormat="1" applyFont="1" applyFill="1" applyBorder="1" applyAlignment="1">
      <alignment vertical="center" wrapText="1"/>
    </xf>
    <xf numFmtId="168" fontId="107" fillId="0" borderId="40" xfId="231" applyNumberFormat="1" applyFont="1" applyFill="1" applyBorder="1" applyAlignment="1">
      <alignment vertical="center" wrapText="1"/>
    </xf>
    <xf numFmtId="168" fontId="107" fillId="0" borderId="41" xfId="231" applyNumberFormat="1" applyFont="1" applyFill="1" applyBorder="1" applyAlignment="1">
      <alignment vertical="center" wrapText="1"/>
    </xf>
    <xf numFmtId="168" fontId="107" fillId="0" borderId="32" xfId="231" applyNumberFormat="1" applyFont="1" applyBorder="1" applyAlignment="1" applyProtection="1">
      <alignment vertical="center" wrapText="1"/>
      <protection locked="0"/>
    </xf>
    <xf numFmtId="168" fontId="109" fillId="45" borderId="44" xfId="231" applyNumberFormat="1" applyFont="1" applyFill="1" applyBorder="1" applyAlignment="1" applyProtection="1">
      <alignment vertical="center" wrapText="1"/>
      <protection locked="0"/>
    </xf>
    <xf numFmtId="168" fontId="107" fillId="47" borderId="31" xfId="388" applyNumberFormat="1" applyFont="1" applyFill="1" applyBorder="1"/>
    <xf numFmtId="168" fontId="107" fillId="47" borderId="13" xfId="388" applyNumberFormat="1" applyFont="1" applyFill="1" applyBorder="1"/>
    <xf numFmtId="168" fontId="107" fillId="47" borderId="42" xfId="388" applyNumberFormat="1" applyFont="1" applyFill="1" applyBorder="1"/>
    <xf numFmtId="168" fontId="107" fillId="47" borderId="30" xfId="388" applyNumberFormat="1" applyFont="1" applyFill="1" applyBorder="1"/>
    <xf numFmtId="168" fontId="107" fillId="47" borderId="40" xfId="388" applyNumberFormat="1" applyFont="1" applyFill="1" applyBorder="1"/>
    <xf numFmtId="168" fontId="107" fillId="47" borderId="41" xfId="388" applyNumberFormat="1" applyFont="1" applyFill="1" applyBorder="1"/>
    <xf numFmtId="168" fontId="107" fillId="47" borderId="32" xfId="388" applyNumberFormat="1" applyFont="1" applyFill="1" applyBorder="1"/>
    <xf numFmtId="168" fontId="107" fillId="47" borderId="3" xfId="388" applyNumberFormat="1" applyFont="1" applyFill="1" applyBorder="1"/>
    <xf numFmtId="168" fontId="107" fillId="47" borderId="43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5" xfId="319" applyFont="1" applyBorder="1" applyAlignment="1">
      <alignment horizontal="center" vertical="center" wrapText="1"/>
    </xf>
    <xf numFmtId="0" fontId="3" fillId="0" borderId="46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3" fillId="0" borderId="0" xfId="319" applyFont="1" applyAlignment="1">
      <alignment vertical="center"/>
    </xf>
    <xf numFmtId="0" fontId="4" fillId="0" borderId="47" xfId="386" applyFont="1" applyBorder="1" applyAlignment="1">
      <alignment horizontal="center" vertical="center"/>
    </xf>
    <xf numFmtId="168" fontId="4" fillId="36" borderId="48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0" fontId="4" fillId="0" borderId="49" xfId="386" applyFont="1" applyBorder="1" applyAlignment="1">
      <alignment horizontal="center" vertical="center"/>
    </xf>
    <xf numFmtId="168" fontId="4" fillId="36" borderId="50" xfId="145" applyNumberFormat="1" applyFont="1" applyFill="1" applyBorder="1" applyAlignment="1">
      <alignment horizontal="right" vertical="center"/>
    </xf>
    <xf numFmtId="0" fontId="4" fillId="0" borderId="51" xfId="386" applyFont="1" applyBorder="1" applyAlignment="1">
      <alignment horizontal="center" vertical="center"/>
    </xf>
    <xf numFmtId="0" fontId="110" fillId="36" borderId="52" xfId="319" applyFont="1" applyFill="1" applyBorder="1" applyAlignment="1">
      <alignment horizontal="center" vertical="center"/>
    </xf>
    <xf numFmtId="0" fontId="110" fillId="0" borderId="0" xfId="319" applyFont="1" applyAlignment="1">
      <alignment vertical="center"/>
    </xf>
    <xf numFmtId="49" fontId="4" fillId="0" borderId="0" xfId="319" applyNumberFormat="1" applyFont="1" applyAlignment="1">
      <alignment horizontal="center" vertical="center"/>
    </xf>
    <xf numFmtId="0" fontId="110" fillId="36" borderId="52" xfId="319" applyFont="1" applyFill="1" applyBorder="1" applyAlignment="1">
      <alignment vertical="center" wrapText="1"/>
    </xf>
    <xf numFmtId="49" fontId="3" fillId="0" borderId="0" xfId="319" applyNumberFormat="1" applyFont="1" applyAlignment="1">
      <alignment vertical="center"/>
    </xf>
    <xf numFmtId="0" fontId="110" fillId="36" borderId="53" xfId="319" applyFont="1" applyFill="1" applyBorder="1" applyAlignment="1">
      <alignment horizontal="center" vertical="center"/>
    </xf>
    <xf numFmtId="0" fontId="110" fillId="36" borderId="53" xfId="319" applyFont="1" applyFill="1" applyBorder="1" applyAlignment="1">
      <alignment vertical="center"/>
    </xf>
    <xf numFmtId="0" fontId="110" fillId="36" borderId="54" xfId="319" applyFont="1" applyFill="1" applyBorder="1" applyAlignment="1">
      <alignment horizontal="center" vertical="center"/>
    </xf>
    <xf numFmtId="0" fontId="110" fillId="36" borderId="54" xfId="319" applyFont="1" applyFill="1" applyBorder="1" applyAlignment="1">
      <alignment vertical="center" wrapText="1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55" xfId="319" applyFont="1" applyBorder="1" applyAlignment="1">
      <alignment horizontal="center" vertical="top"/>
    </xf>
    <xf numFmtId="0" fontId="3" fillId="0" borderId="56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47" xfId="319" applyFont="1" applyBorder="1" applyAlignment="1">
      <alignment horizontal="center" vertical="center"/>
    </xf>
    <xf numFmtId="0" fontId="4" fillId="0" borderId="49" xfId="319" applyFont="1" applyBorder="1" applyAlignment="1">
      <alignment horizontal="center" vertical="center"/>
    </xf>
    <xf numFmtId="49" fontId="4" fillId="0" borderId="51" xfId="319" applyNumberFormat="1" applyFont="1" applyBorder="1" applyAlignment="1">
      <alignment horizontal="center" vertical="center"/>
    </xf>
    <xf numFmtId="0" fontId="4" fillId="0" borderId="0" xfId="386" applyFont="1" applyAlignment="1">
      <alignment horizontal="left" vertical="center"/>
    </xf>
    <xf numFmtId="0" fontId="3" fillId="0" borderId="0" xfId="386" applyFont="1" applyAlignment="1">
      <alignment horizontal="left" vertical="center"/>
    </xf>
    <xf numFmtId="49" fontId="4" fillId="0" borderId="45" xfId="319" applyNumberFormat="1" applyFont="1" applyBorder="1" applyAlignment="1">
      <alignment horizontal="center" vertical="center"/>
    </xf>
    <xf numFmtId="49" fontId="4" fillId="0" borderId="57" xfId="319" applyNumberFormat="1" applyFont="1" applyBorder="1" applyAlignment="1">
      <alignment horizontal="center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8" fontId="3" fillId="0" borderId="0" xfId="319" applyNumberFormat="1" applyFont="1"/>
    <xf numFmtId="0" fontId="115" fillId="0" borderId="0" xfId="319" applyFont="1" applyAlignment="1">
      <alignment vertical="center"/>
    </xf>
    <xf numFmtId="0" fontId="115" fillId="0" borderId="0" xfId="319" applyFont="1"/>
    <xf numFmtId="168" fontId="115" fillId="0" borderId="0" xfId="319" applyNumberFormat="1" applyFont="1"/>
    <xf numFmtId="168" fontId="4" fillId="0" borderId="0" xfId="319" applyNumberFormat="1" applyFont="1" applyAlignment="1">
      <alignment vertical="center"/>
    </xf>
    <xf numFmtId="168" fontId="3" fillId="0" borderId="0" xfId="319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168" fontId="107" fillId="0" borderId="13" xfId="231" applyNumberFormat="1" applyFont="1" applyFill="1" applyBorder="1" applyAlignment="1" applyProtection="1">
      <alignment vertical="center" wrapText="1"/>
      <protection locked="0"/>
    </xf>
    <xf numFmtId="168" fontId="110" fillId="36" borderId="58" xfId="145" applyNumberFormat="1" applyFont="1" applyFill="1" applyBorder="1" applyAlignment="1">
      <alignment horizontal="right" vertical="center"/>
    </xf>
    <xf numFmtId="168" fontId="110" fillId="36" borderId="50" xfId="145" applyNumberFormat="1" applyFont="1" applyFill="1" applyBorder="1" applyAlignment="1">
      <alignment horizontal="right" vertical="center"/>
    </xf>
    <xf numFmtId="168" fontId="110" fillId="36" borderId="59" xfId="145" applyNumberFormat="1" applyFont="1" applyFill="1" applyBorder="1" applyAlignment="1">
      <alignment horizontal="right" vertical="center"/>
    </xf>
    <xf numFmtId="168" fontId="4" fillId="36" borderId="50" xfId="132" applyNumberFormat="1" applyFont="1" applyFill="1" applyBorder="1" applyAlignment="1">
      <alignment horizontal="right" vertical="center"/>
    </xf>
    <xf numFmtId="168" fontId="107" fillId="0" borderId="30" xfId="231" applyNumberFormat="1" applyFont="1" applyBorder="1" applyAlignment="1" applyProtection="1">
      <alignment vertical="center"/>
      <protection locked="0"/>
    </xf>
    <xf numFmtId="168" fontId="107" fillId="0" borderId="40" xfId="231" applyNumberFormat="1" applyFont="1" applyBorder="1" applyAlignment="1" applyProtection="1">
      <alignment horizontal="center" vertical="center"/>
      <protection locked="0"/>
    </xf>
    <xf numFmtId="168" fontId="107" fillId="0" borderId="31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horizontal="center" vertical="center"/>
      <protection locked="0"/>
    </xf>
    <xf numFmtId="168" fontId="107" fillId="0" borderId="32" xfId="231" applyNumberFormat="1" applyFont="1" applyFill="1" applyBorder="1" applyAlignment="1">
      <alignment vertical="center"/>
    </xf>
    <xf numFmtId="168" fontId="107" fillId="44" borderId="26" xfId="231" applyNumberFormat="1" applyFont="1" applyFill="1" applyBorder="1" applyAlignment="1"/>
    <xf numFmtId="168" fontId="107" fillId="44" borderId="28" xfId="231" applyNumberFormat="1" applyFont="1" applyFill="1" applyBorder="1" applyAlignment="1">
      <alignment horizontal="center"/>
    </xf>
    <xf numFmtId="168" fontId="107" fillId="46" borderId="26" xfId="231" applyNumberFormat="1" applyFont="1" applyFill="1" applyBorder="1" applyAlignment="1"/>
    <xf numFmtId="168" fontId="107" fillId="46" borderId="29" xfId="231" applyNumberFormat="1" applyFont="1" applyFill="1" applyBorder="1" applyAlignment="1"/>
    <xf numFmtId="168" fontId="107" fillId="44" borderId="30" xfId="231" applyNumberFormat="1" applyFont="1" applyFill="1" applyBorder="1" applyAlignment="1"/>
    <xf numFmtId="168" fontId="107" fillId="44" borderId="40" xfId="231" applyNumberFormat="1" applyFont="1" applyFill="1" applyBorder="1" applyAlignment="1">
      <alignment horizontal="center"/>
    </xf>
    <xf numFmtId="168" fontId="107" fillId="44" borderId="32" xfId="231" applyNumberFormat="1" applyFont="1" applyFill="1" applyBorder="1" applyAlignment="1"/>
    <xf numFmtId="168" fontId="107" fillId="44" borderId="3" xfId="231" applyNumberFormat="1" applyFont="1" applyFill="1" applyBorder="1" applyAlignment="1">
      <alignment horizontal="center"/>
    </xf>
    <xf numFmtId="168" fontId="107" fillId="0" borderId="26" xfId="231" applyNumberFormat="1" applyFont="1" applyBorder="1" applyAlignment="1" applyProtection="1">
      <alignment vertical="center"/>
      <protection locked="0"/>
    </xf>
    <xf numFmtId="168" fontId="107" fillId="0" borderId="28" xfId="231" applyNumberFormat="1" applyFont="1" applyBorder="1" applyAlignment="1" applyProtection="1">
      <alignment horizontal="center" vertical="center"/>
      <protection locked="0"/>
    </xf>
    <xf numFmtId="168" fontId="107" fillId="47" borderId="3" xfId="388" applyNumberFormat="1" applyFont="1" applyFill="1" applyBorder="1" applyAlignment="1">
      <alignment horizontal="center"/>
    </xf>
    <xf numFmtId="168" fontId="107" fillId="36" borderId="26" xfId="231" applyNumberFormat="1" applyFont="1" applyFill="1" applyBorder="1" applyAlignment="1"/>
    <xf numFmtId="168" fontId="107" fillId="36" borderId="29" xfId="231" applyNumberFormat="1" applyFont="1" applyFill="1" applyBorder="1" applyAlignment="1"/>
    <xf numFmtId="168" fontId="107" fillId="47" borderId="13" xfId="388" applyNumberFormat="1" applyFont="1" applyFill="1" applyBorder="1" applyAlignment="1">
      <alignment horizontal="center"/>
    </xf>
    <xf numFmtId="168" fontId="107" fillId="0" borderId="32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Border="1" applyAlignment="1" applyProtection="1">
      <alignment horizontal="center" vertical="center"/>
      <protection locked="0"/>
    </xf>
    <xf numFmtId="168" fontId="107" fillId="44" borderId="33" xfId="231" applyNumberFormat="1" applyFont="1" applyFill="1" applyBorder="1" applyAlignment="1">
      <alignment vertical="center"/>
    </xf>
    <xf numFmtId="168" fontId="107" fillId="44" borderId="39" xfId="231" applyNumberFormat="1" applyFont="1" applyFill="1" applyBorder="1" applyAlignment="1">
      <alignment vertical="center" wrapText="1"/>
    </xf>
    <xf numFmtId="168" fontId="107" fillId="44" borderId="27" xfId="231" applyNumberFormat="1" applyFont="1" applyFill="1" applyBorder="1" applyAlignment="1">
      <alignment horizontal="center" vertical="center"/>
    </xf>
    <xf numFmtId="168" fontId="107" fillId="47" borderId="40" xfId="388" applyNumberFormat="1" applyFont="1" applyFill="1" applyBorder="1" applyAlignment="1">
      <alignment horizontal="center"/>
    </xf>
    <xf numFmtId="168" fontId="107" fillId="44" borderId="26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>
      <alignment horizontal="center" vertical="center"/>
    </xf>
    <xf numFmtId="168" fontId="107" fillId="0" borderId="30" xfId="231" applyNumberFormat="1" applyFont="1" applyFill="1" applyBorder="1" applyAlignment="1">
      <alignment vertical="center"/>
    </xf>
    <xf numFmtId="168" fontId="109" fillId="45" borderId="60" xfId="231" applyNumberFormat="1" applyFont="1" applyFill="1" applyBorder="1" applyAlignment="1" applyProtection="1">
      <alignment vertical="center" wrapText="1"/>
      <protection locked="0"/>
    </xf>
    <xf numFmtId="0" fontId="3" fillId="0" borderId="55" xfId="319" applyFont="1" applyBorder="1" applyAlignment="1">
      <alignment horizontal="center" vertical="top" wrapText="1"/>
    </xf>
    <xf numFmtId="0" fontId="3" fillId="0" borderId="56" xfId="319" applyFont="1" applyBorder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4" fillId="0" borderId="61" xfId="319" applyFont="1" applyBorder="1" applyAlignment="1">
      <alignment horizontal="center" vertical="center"/>
    </xf>
    <xf numFmtId="0" fontId="4" fillId="0" borderId="62" xfId="386" applyFont="1" applyBorder="1" applyAlignment="1">
      <alignment horizontal="left" vertical="center"/>
    </xf>
    <xf numFmtId="168" fontId="4" fillId="36" borderId="48" xfId="132" applyNumberFormat="1" applyFont="1" applyFill="1" applyBorder="1" applyAlignment="1">
      <alignment horizontal="right" vertical="center"/>
    </xf>
    <xf numFmtId="0" fontId="4" fillId="0" borderId="53" xfId="319" applyFont="1" applyBorder="1" applyAlignment="1">
      <alignment horizontal="center" vertical="center"/>
    </xf>
    <xf numFmtId="0" fontId="4" fillId="0" borderId="63" xfId="386" applyFont="1" applyBorder="1" applyAlignment="1">
      <alignment horizontal="left" vertical="center"/>
    </xf>
    <xf numFmtId="0" fontId="4" fillId="0" borderId="63" xfId="386" applyFont="1" applyBorder="1" applyAlignment="1">
      <alignment horizontal="left" vertical="center" wrapText="1"/>
    </xf>
    <xf numFmtId="0" fontId="4" fillId="0" borderId="63" xfId="386" applyFont="1" applyBorder="1" applyAlignment="1">
      <alignment vertical="center" wrapText="1"/>
    </xf>
    <xf numFmtId="0" fontId="4" fillId="0" borderId="63" xfId="319" applyFont="1" applyBorder="1" applyAlignment="1">
      <alignment horizontal="left" vertical="center"/>
    </xf>
    <xf numFmtId="0" fontId="19" fillId="36" borderId="52" xfId="319" applyFont="1" applyFill="1" applyBorder="1"/>
    <xf numFmtId="0" fontId="4" fillId="0" borderId="0" xfId="319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166" fontId="4" fillId="0" borderId="0" xfId="319" applyNumberFormat="1" applyFont="1" applyAlignment="1">
      <alignment vertical="center"/>
    </xf>
    <xf numFmtId="0" fontId="4" fillId="0" borderId="62" xfId="319" applyFont="1" applyBorder="1" applyAlignment="1">
      <alignment vertical="center"/>
    </xf>
    <xf numFmtId="0" fontId="4" fillId="0" borderId="63" xfId="319" applyFont="1" applyBorder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168" fontId="3" fillId="36" borderId="62" xfId="132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3" fillId="0" borderId="63" xfId="575" applyFont="1" applyBorder="1" applyAlignment="1">
      <alignment horizontal="left" vertical="center"/>
    </xf>
    <xf numFmtId="168" fontId="3" fillId="36" borderId="63" xfId="132" applyNumberFormat="1" applyFont="1" applyFill="1" applyBorder="1" applyAlignment="1">
      <alignment horizontal="right" vertical="center"/>
    </xf>
    <xf numFmtId="0" fontId="3" fillId="0" borderId="63" xfId="386" applyFont="1" applyBorder="1" applyAlignment="1">
      <alignment horizontal="left" vertical="center"/>
    </xf>
    <xf numFmtId="0" fontId="3" fillId="0" borderId="63" xfId="386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/>
    </xf>
    <xf numFmtId="168" fontId="4" fillId="36" borderId="63" xfId="132" applyNumberFormat="1" applyFont="1" applyFill="1" applyBorder="1" applyAlignment="1">
      <alignment horizontal="right" vertical="center"/>
    </xf>
    <xf numFmtId="0" fontId="4" fillId="36" borderId="52" xfId="386" applyFont="1" applyFill="1" applyBorder="1" applyAlignment="1">
      <alignment horizontal="center" vertical="center"/>
    </xf>
    <xf numFmtId="0" fontId="4" fillId="36" borderId="52" xfId="386" applyFont="1" applyFill="1" applyBorder="1" applyAlignment="1">
      <alignment vertical="center"/>
    </xf>
    <xf numFmtId="168" fontId="4" fillId="36" borderId="64" xfId="13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168" fontId="4" fillId="0" borderId="0" xfId="132" applyNumberFormat="1" applyFont="1" applyFill="1" applyBorder="1" applyAlignment="1">
      <alignment horizontal="right" vertical="center"/>
    </xf>
    <xf numFmtId="0" fontId="4" fillId="36" borderId="6" xfId="386" applyFont="1" applyFill="1" applyBorder="1" applyAlignment="1">
      <alignment horizontal="center" vertical="center"/>
    </xf>
    <xf numFmtId="0" fontId="4" fillId="36" borderId="56" xfId="386" applyFont="1" applyFill="1" applyBorder="1" applyAlignment="1">
      <alignment vertical="center"/>
    </xf>
    <xf numFmtId="168" fontId="4" fillId="36" borderId="56" xfId="132" applyNumberFormat="1" applyFont="1" applyFill="1" applyBorder="1" applyAlignment="1">
      <alignment horizontal="right" vertical="center"/>
    </xf>
    <xf numFmtId="0" fontId="3" fillId="0" borderId="62" xfId="575" applyFont="1" applyBorder="1" applyAlignment="1">
      <alignment horizontal="left" vertical="center"/>
    </xf>
    <xf numFmtId="0" fontId="4" fillId="36" borderId="52" xfId="0" applyFont="1" applyFill="1" applyBorder="1" applyAlignment="1">
      <alignment horizontal="center" vertical="center"/>
    </xf>
    <xf numFmtId="0" fontId="4" fillId="36" borderId="64" xfId="386" applyFont="1" applyFill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64" xfId="386" applyFont="1" applyBorder="1" applyAlignment="1">
      <alignment horizontal="left" vertical="center"/>
    </xf>
    <xf numFmtId="168" fontId="3" fillId="36" borderId="64" xfId="13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8" fontId="3" fillId="0" borderId="0" xfId="132" applyNumberFormat="1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3" fillId="36" borderId="65" xfId="0" applyFont="1" applyFill="1" applyBorder="1" applyAlignment="1">
      <alignment horizontal="center" vertical="center" textRotation="90" wrapText="1"/>
    </xf>
    <xf numFmtId="168" fontId="109" fillId="46" borderId="66" xfId="231" applyNumberFormat="1" applyFont="1" applyFill="1" applyBorder="1" applyAlignment="1">
      <alignment wrapText="1"/>
    </xf>
    <xf numFmtId="2" fontId="3" fillId="0" borderId="67" xfId="319" applyNumberFormat="1" applyFont="1" applyBorder="1" applyAlignment="1">
      <alignment vertical="center" wrapText="1"/>
    </xf>
    <xf numFmtId="2" fontId="3" fillId="0" borderId="68" xfId="319" applyNumberFormat="1" applyFont="1" applyBorder="1" applyAlignment="1">
      <alignment vertical="center" wrapText="1"/>
    </xf>
    <xf numFmtId="2" fontId="3" fillId="0" borderId="69" xfId="319" applyNumberFormat="1" applyFont="1" applyBorder="1" applyAlignment="1">
      <alignment vertical="center" wrapText="1"/>
    </xf>
    <xf numFmtId="0" fontId="3" fillId="47" borderId="67" xfId="380" applyFont="1" applyFill="1" applyBorder="1" applyAlignment="1">
      <alignment vertical="center" wrapText="1"/>
    </xf>
    <xf numFmtId="2" fontId="3" fillId="47" borderId="69" xfId="380" applyNumberFormat="1" applyFont="1" applyFill="1" applyBorder="1" applyAlignment="1">
      <alignment vertical="center" wrapText="1"/>
    </xf>
    <xf numFmtId="0" fontId="3" fillId="47" borderId="69" xfId="380" applyFont="1" applyFill="1" applyBorder="1" applyAlignment="1">
      <alignment vertical="center" wrapText="1"/>
    </xf>
    <xf numFmtId="0" fontId="3" fillId="47" borderId="68" xfId="380" applyFont="1" applyFill="1" applyBorder="1" applyAlignment="1">
      <alignment vertical="center" wrapText="1"/>
    </xf>
    <xf numFmtId="168" fontId="109" fillId="46" borderId="70" xfId="231" applyNumberFormat="1" applyFont="1" applyFill="1" applyBorder="1" applyAlignment="1">
      <alignment wrapText="1"/>
    </xf>
    <xf numFmtId="2" fontId="3" fillId="47" borderId="67" xfId="380" applyNumberFormat="1" applyFont="1" applyFill="1" applyBorder="1" applyAlignment="1">
      <alignment vertical="center" wrapText="1"/>
    </xf>
    <xf numFmtId="0" fontId="3" fillId="47" borderId="67" xfId="380" applyFont="1" applyFill="1" applyBorder="1" applyAlignment="1">
      <alignment wrapText="1"/>
    </xf>
    <xf numFmtId="0" fontId="3" fillId="47" borderId="69" xfId="380" applyFont="1" applyFill="1" applyBorder="1" applyAlignment="1">
      <alignment wrapText="1"/>
    </xf>
    <xf numFmtId="0" fontId="3" fillId="47" borderId="67" xfId="380" applyFont="1" applyFill="1" applyBorder="1" applyAlignment="1">
      <alignment horizontal="left" wrapText="1"/>
    </xf>
    <xf numFmtId="0" fontId="3" fillId="0" borderId="68" xfId="380" applyFont="1" applyBorder="1" applyAlignment="1">
      <alignment wrapText="1"/>
    </xf>
    <xf numFmtId="0" fontId="3" fillId="0" borderId="69" xfId="380" applyFont="1" applyBorder="1" applyAlignment="1">
      <alignment wrapText="1"/>
    </xf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8" xfId="319" applyFont="1" applyBorder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168" fontId="115" fillId="0" borderId="0" xfId="319" applyNumberFormat="1" applyFont="1" applyAlignment="1" applyProtection="1">
      <alignment horizontal="left"/>
      <protection locked="0"/>
    </xf>
    <xf numFmtId="0" fontId="115" fillId="0" borderId="0" xfId="319" applyFont="1" applyAlignment="1" applyProtection="1">
      <alignment horizontal="left"/>
      <protection locked="0"/>
    </xf>
    <xf numFmtId="168" fontId="115" fillId="0" borderId="0" xfId="319" applyNumberFormat="1" applyFont="1" applyAlignment="1" applyProtection="1">
      <alignment horizontal="center" vertical="center"/>
      <protection locked="0"/>
    </xf>
    <xf numFmtId="0" fontId="115" fillId="0" borderId="0" xfId="319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111" fillId="0" borderId="0" xfId="319" applyFont="1" applyAlignment="1">
      <alignment horizontal="center" vertical="center"/>
    </xf>
    <xf numFmtId="0" fontId="113" fillId="0" borderId="0" xfId="386" applyFont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319" applyFont="1" applyAlignment="1">
      <alignment horizontal="right"/>
    </xf>
    <xf numFmtId="0" fontId="4" fillId="49" borderId="71" xfId="388" applyFont="1" applyFill="1" applyBorder="1" applyAlignment="1">
      <alignment horizontal="center" vertical="center" textRotation="90"/>
    </xf>
    <xf numFmtId="0" fontId="4" fillId="49" borderId="33" xfId="388" applyFont="1" applyFill="1" applyBorder="1" applyAlignment="1">
      <alignment horizontal="center" vertical="center" textRotation="90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73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4" fillId="49" borderId="74" xfId="0" applyFont="1" applyFill="1" applyBorder="1" applyAlignment="1">
      <alignment horizontal="center" vertical="center" wrapText="1"/>
    </xf>
    <xf numFmtId="0" fontId="107" fillId="36" borderId="31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  <xf numFmtId="0" fontId="4" fillId="36" borderId="37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107" fillId="36" borderId="42" xfId="0" applyFont="1" applyFill="1" applyBorder="1" applyAlignment="1">
      <alignment horizontal="center" vertical="center" textRotation="90" wrapText="1"/>
    </xf>
    <xf numFmtId="0" fontId="107" fillId="36" borderId="79" xfId="0" applyFont="1" applyFill="1" applyBorder="1" applyAlignment="1">
      <alignment horizontal="center" vertical="center" textRotation="90" wrapText="1"/>
    </xf>
    <xf numFmtId="0" fontId="4" fillId="48" borderId="37" xfId="0" applyFont="1" applyFill="1" applyBorder="1" applyAlignment="1">
      <alignment horizontal="center" vertical="center" wrapText="1"/>
    </xf>
    <xf numFmtId="0" fontId="4" fillId="48" borderId="13" xfId="0" applyFont="1" applyFill="1" applyBorder="1" applyAlignment="1">
      <alignment horizontal="center" vertical="center" wrapText="1"/>
    </xf>
    <xf numFmtId="0" fontId="4" fillId="48" borderId="25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77" xfId="0" applyFont="1" applyFill="1" applyBorder="1" applyAlignment="1">
      <alignment horizontal="center" vertical="center" textRotation="90" wrapText="1"/>
    </xf>
    <xf numFmtId="0" fontId="107" fillId="36" borderId="31" xfId="0" applyFont="1" applyFill="1" applyBorder="1" applyAlignment="1">
      <alignment horizontal="center" vertical="center" textRotation="90" wrapText="1"/>
    </xf>
    <xf numFmtId="0" fontId="107" fillId="36" borderId="65" xfId="0" applyFont="1" applyFill="1" applyBorder="1" applyAlignment="1">
      <alignment horizontal="center" vertical="center" textRotation="90" wrapText="1"/>
    </xf>
    <xf numFmtId="0" fontId="4" fillId="49" borderId="76" xfId="0" applyFont="1" applyFill="1" applyBorder="1" applyAlignment="1">
      <alignment horizontal="center" vertical="center" wrapText="1"/>
    </xf>
    <xf numFmtId="0" fontId="4" fillId="36" borderId="78" xfId="388" applyFont="1" applyFill="1" applyBorder="1" applyAlignment="1">
      <alignment horizontal="center" vertical="center" wrapText="1"/>
    </xf>
    <xf numFmtId="0" fontId="4" fillId="36" borderId="6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2:G59"/>
  <sheetViews>
    <sheetView showGridLines="0" topLeftCell="B1" zoomScale="90" zoomScaleNormal="90" workbookViewId="0">
      <pane ySplit="7" topLeftCell="A38" activePane="bottomLeft" state="frozen"/>
      <selection pane="bottomLeft" activeCell="E44" sqref="E44:E49"/>
    </sheetView>
  </sheetViews>
  <sheetFormatPr defaultColWidth="9.109375" defaultRowHeight="13.8"/>
  <cols>
    <col min="1" max="1" width="2" style="83" customWidth="1"/>
    <col min="2" max="2" width="11" style="83" customWidth="1"/>
    <col min="3" max="3" width="5.109375" style="83" customWidth="1"/>
    <col min="4" max="4" width="73.6640625" style="83" customWidth="1"/>
    <col min="5" max="5" width="16.109375" style="83" customWidth="1"/>
    <col min="6" max="6" width="12.88671875" style="83" customWidth="1"/>
    <col min="7" max="7" width="10.5546875" style="83" bestFit="1" customWidth="1"/>
    <col min="8" max="16384" width="9.109375" style="83"/>
  </cols>
  <sheetData>
    <row r="2" spans="2:7" s="123" customFormat="1">
      <c r="B2" s="123" t="s">
        <v>244</v>
      </c>
      <c r="D2" s="120"/>
      <c r="E2" s="124" t="s">
        <v>237</v>
      </c>
    </row>
    <row r="3" spans="2:7" s="123" customFormat="1">
      <c r="B3" s="231" t="s">
        <v>245</v>
      </c>
      <c r="C3" s="231"/>
      <c r="D3" s="231"/>
      <c r="E3" s="231"/>
    </row>
    <row r="4" spans="2:7">
      <c r="B4" s="84"/>
      <c r="C4" s="84"/>
    </row>
    <row r="5" spans="2:7" ht="18" customHeight="1">
      <c r="B5" s="85"/>
      <c r="C5" s="232" t="s">
        <v>84</v>
      </c>
      <c r="D5" s="233"/>
      <c r="E5" s="233"/>
    </row>
    <row r="6" spans="2:7" ht="14.4" thickBot="1">
      <c r="E6" s="105" t="s">
        <v>85</v>
      </c>
    </row>
    <row r="7" spans="2:7" s="88" customFormat="1" ht="28.2" thickBot="1">
      <c r="B7" s="86" t="s">
        <v>86</v>
      </c>
      <c r="C7" s="167" t="s">
        <v>87</v>
      </c>
      <c r="D7" s="168"/>
      <c r="E7" s="87" t="s">
        <v>88</v>
      </c>
    </row>
    <row r="8" spans="2:7" s="88" customFormat="1" ht="6" customHeight="1">
      <c r="C8" s="169"/>
      <c r="E8" s="170"/>
    </row>
    <row r="9" spans="2:7" s="89" customFormat="1" ht="14.4" customHeight="1" thickBot="1">
      <c r="C9" s="234" t="s">
        <v>89</v>
      </c>
      <c r="D9" s="234"/>
      <c r="E9" s="234"/>
    </row>
    <row r="10" spans="2:7" s="92" customFormat="1" ht="15" customHeight="1">
      <c r="B10" s="90" t="s">
        <v>90</v>
      </c>
      <c r="C10" s="171">
        <v>1</v>
      </c>
      <c r="D10" s="172" t="s">
        <v>241</v>
      </c>
      <c r="E10" s="173">
        <v>610365.20000000007</v>
      </c>
      <c r="G10" s="129"/>
    </row>
    <row r="11" spans="2:7" s="92" customFormat="1" ht="15" customHeight="1">
      <c r="B11" s="93" t="s">
        <v>91</v>
      </c>
      <c r="C11" s="174">
        <v>2</v>
      </c>
      <c r="D11" s="175" t="s">
        <v>92</v>
      </c>
      <c r="E11" s="136">
        <v>11767316.508721985</v>
      </c>
      <c r="G11" s="129"/>
    </row>
    <row r="12" spans="2:7" s="92" customFormat="1" ht="15" customHeight="1">
      <c r="B12" s="93" t="s">
        <v>93</v>
      </c>
      <c r="C12" s="174">
        <v>3</v>
      </c>
      <c r="D12" s="175" t="s">
        <v>94</v>
      </c>
      <c r="E12" s="136">
        <v>0</v>
      </c>
      <c r="G12" s="129"/>
    </row>
    <row r="13" spans="2:7" s="92" customFormat="1" ht="15" customHeight="1">
      <c r="B13" s="93" t="s">
        <v>95</v>
      </c>
      <c r="C13" s="174">
        <v>4</v>
      </c>
      <c r="D13" s="176" t="s">
        <v>96</v>
      </c>
      <c r="E13" s="136">
        <v>300000</v>
      </c>
      <c r="G13" s="129"/>
    </row>
    <row r="14" spans="2:7" s="92" customFormat="1" ht="27.6">
      <c r="B14" s="93" t="s">
        <v>97</v>
      </c>
      <c r="C14" s="174">
        <v>5</v>
      </c>
      <c r="D14" s="177" t="s">
        <v>98</v>
      </c>
      <c r="E14" s="136">
        <v>0</v>
      </c>
      <c r="G14" s="129"/>
    </row>
    <row r="15" spans="2:7" s="92" customFormat="1" ht="15" customHeight="1">
      <c r="B15" s="93" t="s">
        <v>99</v>
      </c>
      <c r="C15" s="174">
        <v>6</v>
      </c>
      <c r="D15" s="176" t="s">
        <v>100</v>
      </c>
      <c r="E15" s="136">
        <v>7298008.3586368691</v>
      </c>
      <c r="G15" s="129"/>
    </row>
    <row r="16" spans="2:7" s="92" customFormat="1" ht="15" customHeight="1">
      <c r="B16" s="93" t="s">
        <v>101</v>
      </c>
      <c r="C16" s="174">
        <v>7</v>
      </c>
      <c r="D16" s="175" t="s">
        <v>102</v>
      </c>
      <c r="E16" s="136">
        <v>2282332.2408559057</v>
      </c>
      <c r="G16" s="129"/>
    </row>
    <row r="17" spans="2:7" s="92" customFormat="1" ht="15" customHeight="1">
      <c r="B17" s="93" t="s">
        <v>103</v>
      </c>
      <c r="C17" s="174">
        <v>8</v>
      </c>
      <c r="D17" s="176" t="s">
        <v>104</v>
      </c>
      <c r="E17" s="136"/>
      <c r="G17" s="129"/>
    </row>
    <row r="18" spans="2:7" s="92" customFormat="1" ht="15" customHeight="1">
      <c r="B18" s="93" t="s">
        <v>105</v>
      </c>
      <c r="C18" s="174">
        <v>9</v>
      </c>
      <c r="D18" s="175" t="s">
        <v>106</v>
      </c>
      <c r="E18" s="136">
        <v>0</v>
      </c>
      <c r="G18" s="129"/>
    </row>
    <row r="19" spans="2:7" s="92" customFormat="1" ht="15" customHeight="1">
      <c r="B19" s="93" t="s">
        <v>107</v>
      </c>
      <c r="C19" s="174">
        <v>10</v>
      </c>
      <c r="D19" s="175" t="s">
        <v>108</v>
      </c>
      <c r="E19" s="136">
        <v>0</v>
      </c>
      <c r="G19" s="129"/>
    </row>
    <row r="20" spans="2:7" s="92" customFormat="1" ht="15" customHeight="1">
      <c r="B20" s="93" t="s">
        <v>109</v>
      </c>
      <c r="C20" s="174">
        <v>11</v>
      </c>
      <c r="D20" s="175" t="s">
        <v>110</v>
      </c>
      <c r="E20" s="136">
        <v>0</v>
      </c>
      <c r="G20" s="129"/>
    </row>
    <row r="21" spans="2:7" s="92" customFormat="1" ht="15" customHeight="1">
      <c r="B21" s="93" t="s">
        <v>111</v>
      </c>
      <c r="C21" s="174">
        <v>12</v>
      </c>
      <c r="D21" s="175" t="s">
        <v>112</v>
      </c>
      <c r="E21" s="136">
        <v>8119186.7013507988</v>
      </c>
      <c r="G21" s="129"/>
    </row>
    <row r="22" spans="2:7" s="92" customFormat="1" ht="15" customHeight="1">
      <c r="B22" s="93" t="s">
        <v>113</v>
      </c>
      <c r="C22" s="174">
        <v>13</v>
      </c>
      <c r="D22" s="175" t="s">
        <v>114</v>
      </c>
      <c r="E22" s="136">
        <v>411334.45707696053</v>
      </c>
      <c r="G22" s="129"/>
    </row>
    <row r="23" spans="2:7" s="92" customFormat="1" ht="15" customHeight="1">
      <c r="B23" s="93" t="s">
        <v>115</v>
      </c>
      <c r="C23" s="174">
        <v>14</v>
      </c>
      <c r="D23" s="175" t="s">
        <v>116</v>
      </c>
      <c r="E23" s="136">
        <v>33315.294109589056</v>
      </c>
      <c r="G23" s="129"/>
    </row>
    <row r="24" spans="2:7" s="92" customFormat="1" ht="15" customHeight="1">
      <c r="B24" s="93" t="s">
        <v>117</v>
      </c>
      <c r="C24" s="174">
        <v>15</v>
      </c>
      <c r="D24" s="175" t="s">
        <v>118</v>
      </c>
      <c r="E24" s="136">
        <v>1657458.51</v>
      </c>
      <c r="G24" s="129"/>
    </row>
    <row r="25" spans="2:7" s="92" customFormat="1" ht="15" customHeight="1">
      <c r="B25" s="93" t="s">
        <v>119</v>
      </c>
      <c r="C25" s="174">
        <v>16</v>
      </c>
      <c r="D25" s="175" t="s">
        <v>120</v>
      </c>
      <c r="E25" s="136">
        <v>55238.569999999992</v>
      </c>
      <c r="G25" s="129"/>
    </row>
    <row r="26" spans="2:7" s="92" customFormat="1" ht="15" customHeight="1">
      <c r="B26" s="93" t="s">
        <v>121</v>
      </c>
      <c r="C26" s="174">
        <v>17</v>
      </c>
      <c r="D26" s="175" t="s">
        <v>122</v>
      </c>
      <c r="E26" s="136">
        <v>15259.459999999992</v>
      </c>
      <c r="G26" s="129"/>
    </row>
    <row r="27" spans="2:7" s="92" customFormat="1" ht="15" customHeight="1">
      <c r="B27" s="93" t="s">
        <v>123</v>
      </c>
      <c r="C27" s="174">
        <v>18</v>
      </c>
      <c r="D27" s="178" t="s">
        <v>124</v>
      </c>
      <c r="E27" s="136">
        <v>131763.86000000004</v>
      </c>
      <c r="G27" s="129"/>
    </row>
    <row r="28" spans="2:7" s="97" customFormat="1" ht="15" customHeight="1" thickBot="1">
      <c r="B28" s="95" t="s">
        <v>125</v>
      </c>
      <c r="C28" s="96">
        <v>19</v>
      </c>
      <c r="D28" s="179" t="s">
        <v>126</v>
      </c>
      <c r="E28" s="133">
        <f>SUM(E10:E27)</f>
        <v>32681579.160752106</v>
      </c>
      <c r="G28" s="129"/>
    </row>
    <row r="29" spans="2:7" s="89" customFormat="1" ht="6" customHeight="1">
      <c r="B29" s="98"/>
      <c r="C29" s="180"/>
      <c r="D29" s="181"/>
      <c r="E29" s="182"/>
      <c r="F29" s="92"/>
      <c r="G29" s="129"/>
    </row>
    <row r="30" spans="2:7" s="89" customFormat="1" ht="14.4" customHeight="1" thickBot="1">
      <c r="B30" s="98"/>
      <c r="C30" s="234" t="s">
        <v>127</v>
      </c>
      <c r="D30" s="234"/>
      <c r="E30" s="234"/>
      <c r="G30" s="129"/>
    </row>
    <row r="31" spans="2:7" s="92" customFormat="1" ht="15" customHeight="1">
      <c r="B31" s="90" t="s">
        <v>128</v>
      </c>
      <c r="C31" s="171">
        <v>20</v>
      </c>
      <c r="D31" s="183" t="s">
        <v>129</v>
      </c>
      <c r="E31" s="91">
        <v>9552742.4415875357</v>
      </c>
      <c r="G31" s="129"/>
    </row>
    <row r="32" spans="2:7" s="92" customFormat="1" ht="15" customHeight="1">
      <c r="B32" s="93" t="s">
        <v>130</v>
      </c>
      <c r="C32" s="174">
        <v>21</v>
      </c>
      <c r="D32" s="184" t="s">
        <v>131</v>
      </c>
      <c r="E32" s="94">
        <v>8079793.1788312662</v>
      </c>
      <c r="G32" s="129"/>
    </row>
    <row r="33" spans="2:7" s="92" customFormat="1" ht="15" customHeight="1">
      <c r="B33" s="93" t="s">
        <v>132</v>
      </c>
      <c r="C33" s="174">
        <v>22</v>
      </c>
      <c r="D33" s="176" t="s">
        <v>133</v>
      </c>
      <c r="E33" s="94">
        <v>142397.66800000001</v>
      </c>
      <c r="G33" s="129"/>
    </row>
    <row r="34" spans="2:7" s="92" customFormat="1" ht="15" customHeight="1">
      <c r="B34" s="93" t="s">
        <v>134</v>
      </c>
      <c r="C34" s="174">
        <v>23</v>
      </c>
      <c r="D34" s="184" t="s">
        <v>135</v>
      </c>
      <c r="E34" s="94">
        <v>0</v>
      </c>
      <c r="G34" s="129"/>
    </row>
    <row r="35" spans="2:7" s="92" customFormat="1" ht="15" customHeight="1">
      <c r="B35" s="93" t="s">
        <v>136</v>
      </c>
      <c r="C35" s="174">
        <v>24</v>
      </c>
      <c r="D35" s="184" t="s">
        <v>137</v>
      </c>
      <c r="E35" s="94">
        <v>0</v>
      </c>
      <c r="G35" s="129"/>
    </row>
    <row r="36" spans="2:7" s="92" customFormat="1" ht="15" customHeight="1">
      <c r="B36" s="93" t="s">
        <v>138</v>
      </c>
      <c r="C36" s="174">
        <v>25</v>
      </c>
      <c r="D36" s="184" t="s">
        <v>139</v>
      </c>
      <c r="E36" s="94">
        <v>0</v>
      </c>
      <c r="G36" s="129"/>
    </row>
    <row r="37" spans="2:7" s="92" customFormat="1" ht="15" customHeight="1">
      <c r="B37" s="93" t="s">
        <v>140</v>
      </c>
      <c r="C37" s="174">
        <v>26</v>
      </c>
      <c r="D37" s="184" t="s">
        <v>141</v>
      </c>
      <c r="E37" s="94">
        <v>0</v>
      </c>
      <c r="G37" s="129"/>
    </row>
    <row r="38" spans="2:7" s="92" customFormat="1" ht="15" customHeight="1">
      <c r="B38" s="93" t="s">
        <v>142</v>
      </c>
      <c r="C38" s="174">
        <v>27</v>
      </c>
      <c r="D38" s="184" t="s">
        <v>143</v>
      </c>
      <c r="E38" s="94">
        <v>752648.21186416748</v>
      </c>
      <c r="G38" s="129"/>
    </row>
    <row r="39" spans="2:7" s="92" customFormat="1" ht="15" customHeight="1">
      <c r="B39" s="93" t="s">
        <v>144</v>
      </c>
      <c r="C39" s="174">
        <v>28</v>
      </c>
      <c r="D39" s="184" t="s">
        <v>145</v>
      </c>
      <c r="E39" s="94"/>
      <c r="G39" s="129"/>
    </row>
    <row r="40" spans="2:7" s="92" customFormat="1" ht="15" customHeight="1">
      <c r="B40" s="93" t="s">
        <v>146</v>
      </c>
      <c r="C40" s="174">
        <v>29</v>
      </c>
      <c r="D40" s="184" t="s">
        <v>147</v>
      </c>
      <c r="E40" s="94">
        <v>339006.77019019623</v>
      </c>
      <c r="G40" s="129"/>
    </row>
    <row r="41" spans="2:7" s="97" customFormat="1" ht="15" customHeight="1" thickBot="1">
      <c r="B41" s="95" t="s">
        <v>148</v>
      </c>
      <c r="C41" s="96">
        <v>30</v>
      </c>
      <c r="D41" s="99" t="s">
        <v>149</v>
      </c>
      <c r="E41" s="133">
        <f>SUM(E31:E40)</f>
        <v>18866588.270473167</v>
      </c>
      <c r="G41" s="129"/>
    </row>
    <row r="42" spans="2:7" s="89" customFormat="1" ht="6" customHeight="1">
      <c r="B42" s="100"/>
      <c r="C42" s="185"/>
      <c r="D42" s="181"/>
      <c r="E42" s="182"/>
      <c r="G42" s="129"/>
    </row>
    <row r="43" spans="2:7" s="89" customFormat="1" ht="14.4" customHeight="1" thickBot="1">
      <c r="B43" s="100"/>
      <c r="C43" s="234" t="s">
        <v>150</v>
      </c>
      <c r="D43" s="234"/>
      <c r="E43" s="234"/>
      <c r="G43" s="129"/>
    </row>
    <row r="44" spans="2:7" s="92" customFormat="1" ht="15" customHeight="1">
      <c r="B44" s="90" t="s">
        <v>151</v>
      </c>
      <c r="C44" s="171">
        <v>31</v>
      </c>
      <c r="D44" s="183" t="s">
        <v>152</v>
      </c>
      <c r="E44" s="91">
        <v>6000000</v>
      </c>
      <c r="G44" s="129"/>
    </row>
    <row r="45" spans="2:7" s="92" customFormat="1" ht="15" customHeight="1">
      <c r="B45" s="93" t="s">
        <v>153</v>
      </c>
      <c r="C45" s="174">
        <v>32</v>
      </c>
      <c r="D45" s="184" t="s">
        <v>154</v>
      </c>
      <c r="E45" s="94"/>
      <c r="G45" s="129"/>
    </row>
    <row r="46" spans="2:7" s="92" customFormat="1" ht="15" customHeight="1">
      <c r="B46" s="93" t="s">
        <v>155</v>
      </c>
      <c r="C46" s="174">
        <v>33</v>
      </c>
      <c r="D46" s="184" t="s">
        <v>156</v>
      </c>
      <c r="E46" s="94"/>
      <c r="G46" s="129"/>
    </row>
    <row r="47" spans="2:7" s="92" customFormat="1" ht="15" customHeight="1">
      <c r="B47" s="93" t="s">
        <v>157</v>
      </c>
      <c r="C47" s="174">
        <v>34</v>
      </c>
      <c r="D47" s="184" t="s">
        <v>158</v>
      </c>
      <c r="E47" s="94">
        <v>5589060.2347886544</v>
      </c>
      <c r="G47" s="129"/>
    </row>
    <row r="48" spans="2:7" s="92" customFormat="1" ht="15" customHeight="1">
      <c r="B48" s="93" t="s">
        <v>159</v>
      </c>
      <c r="C48" s="174">
        <v>35</v>
      </c>
      <c r="D48" s="184" t="s">
        <v>160</v>
      </c>
      <c r="E48" s="94">
        <v>2225930.6554902843</v>
      </c>
      <c r="G48" s="129"/>
    </row>
    <row r="49" spans="2:7" s="92" customFormat="1" ht="15" customHeight="1">
      <c r="B49" s="93" t="s">
        <v>161</v>
      </c>
      <c r="C49" s="174">
        <v>36</v>
      </c>
      <c r="D49" s="184" t="s">
        <v>162</v>
      </c>
      <c r="E49" s="94"/>
      <c r="G49" s="129"/>
    </row>
    <row r="50" spans="2:7" s="97" customFormat="1" ht="15" customHeight="1">
      <c r="B50" s="93" t="s">
        <v>163</v>
      </c>
      <c r="C50" s="101">
        <v>37</v>
      </c>
      <c r="D50" s="102" t="s">
        <v>164</v>
      </c>
      <c r="E50" s="134">
        <f>SUM(E44:E48)</f>
        <v>13814990.890278939</v>
      </c>
      <c r="G50" s="129"/>
    </row>
    <row r="51" spans="2:7" s="97" customFormat="1" ht="15" customHeight="1" thickBot="1">
      <c r="B51" s="95" t="s">
        <v>165</v>
      </c>
      <c r="C51" s="103">
        <v>38</v>
      </c>
      <c r="D51" s="104" t="s">
        <v>166</v>
      </c>
      <c r="E51" s="135">
        <f>E41+E50</f>
        <v>32681579.160752106</v>
      </c>
      <c r="G51" s="129"/>
    </row>
    <row r="52" spans="2:7">
      <c r="F52" s="125"/>
      <c r="G52" s="129"/>
    </row>
    <row r="53" spans="2:7" s="127" customFormat="1">
      <c r="E53" s="128"/>
    </row>
    <row r="54" spans="2:7" s="127" customFormat="1">
      <c r="C54" s="237"/>
      <c r="D54" s="238"/>
      <c r="E54" s="238"/>
    </row>
    <row r="55" spans="2:7" s="127" customFormat="1">
      <c r="C55" s="239"/>
      <c r="D55" s="240"/>
      <c r="E55" s="240"/>
    </row>
    <row r="56" spans="2:7">
      <c r="C56" s="235"/>
      <c r="D56" s="235"/>
      <c r="E56" s="235"/>
    </row>
    <row r="57" spans="2:7">
      <c r="C57" s="236"/>
      <c r="D57" s="236"/>
      <c r="E57" s="236"/>
    </row>
    <row r="58" spans="2:7" ht="15" customHeight="1">
      <c r="C58" s="235"/>
      <c r="D58" s="235"/>
      <c r="E58" s="235"/>
    </row>
    <row r="59" spans="2:7">
      <c r="C59" s="236"/>
      <c r="D59" s="236"/>
      <c r="E59" s="236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G81"/>
  <sheetViews>
    <sheetView showGridLines="0" zoomScale="90" zoomScaleNormal="90" workbookViewId="0">
      <pane ySplit="6" topLeftCell="A60" activePane="bottomLeft" state="frozen"/>
      <selection activeCell="C120" sqref="C120"/>
      <selection pane="bottomLeft" activeCell="E73" sqref="E73"/>
    </sheetView>
  </sheetViews>
  <sheetFormatPr defaultColWidth="9.109375" defaultRowHeight="13.8"/>
  <cols>
    <col min="1" max="1" width="2" style="89" customWidth="1"/>
    <col min="2" max="2" width="11" style="89" customWidth="1"/>
    <col min="3" max="3" width="5.88671875" style="89" customWidth="1"/>
    <col min="4" max="4" width="81.6640625" style="89" customWidth="1"/>
    <col min="5" max="5" width="15.6640625" style="89" customWidth="1"/>
    <col min="6" max="6" width="9.88671875" style="89" bestFit="1" customWidth="1"/>
    <col min="7" max="16384" width="9.109375" style="89"/>
  </cols>
  <sheetData>
    <row r="1" spans="2:7" ht="15" customHeight="1">
      <c r="B1" s="92" t="s">
        <v>243</v>
      </c>
      <c r="C1" s="92"/>
      <c r="D1" s="106"/>
      <c r="E1" s="121" t="s">
        <v>238</v>
      </c>
    </row>
    <row r="2" spans="2:7" ht="15" customHeight="1">
      <c r="B2" s="241" t="s">
        <v>246</v>
      </c>
      <c r="C2" s="241"/>
      <c r="D2" s="241"/>
      <c r="E2" s="241"/>
    </row>
    <row r="3" spans="2:7" ht="15" customHeight="1"/>
    <row r="4" spans="2:7" s="107" customFormat="1" ht="12.75" customHeight="1">
      <c r="D4" s="242" t="s">
        <v>167</v>
      </c>
      <c r="E4" s="242"/>
    </row>
    <row r="5" spans="2:7" ht="15" customHeight="1" thickBot="1">
      <c r="E5" s="119" t="s">
        <v>85</v>
      </c>
    </row>
    <row r="6" spans="2:7" s="110" customFormat="1" ht="45" customHeight="1" thickBot="1">
      <c r="B6" s="86" t="s">
        <v>86</v>
      </c>
      <c r="C6" s="108" t="s">
        <v>87</v>
      </c>
      <c r="D6" s="109"/>
      <c r="E6" s="87" t="s">
        <v>88</v>
      </c>
    </row>
    <row r="7" spans="2:7" ht="9" customHeight="1">
      <c r="C7" s="92"/>
      <c r="D7" s="92"/>
      <c r="E7" s="111"/>
    </row>
    <row r="8" spans="2:7" ht="15" customHeight="1" thickBot="1">
      <c r="C8" s="243" t="s">
        <v>168</v>
      </c>
      <c r="D8" s="243"/>
      <c r="E8" s="243"/>
    </row>
    <row r="9" spans="2:7" ht="15" customHeight="1">
      <c r="B9" s="112" t="s">
        <v>90</v>
      </c>
      <c r="C9" s="186">
        <v>1</v>
      </c>
      <c r="D9" s="187" t="s">
        <v>169</v>
      </c>
      <c r="E9" s="188">
        <v>13847400.857788196</v>
      </c>
      <c r="G9" s="130"/>
    </row>
    <row r="10" spans="2:7" ht="15" customHeight="1">
      <c r="B10" s="113" t="s">
        <v>91</v>
      </c>
      <c r="C10" s="189">
        <v>2</v>
      </c>
      <c r="D10" s="190" t="s">
        <v>170</v>
      </c>
      <c r="E10" s="191">
        <v>10759905.28844817</v>
      </c>
      <c r="G10" s="130"/>
    </row>
    <row r="11" spans="2:7" ht="15" customHeight="1">
      <c r="B11" s="113" t="s">
        <v>93</v>
      </c>
      <c r="C11" s="189">
        <v>3</v>
      </c>
      <c r="D11" s="192" t="s">
        <v>171</v>
      </c>
      <c r="E11" s="191">
        <v>2453684.3453151099</v>
      </c>
      <c r="G11" s="130"/>
    </row>
    <row r="12" spans="2:7" ht="15" customHeight="1">
      <c r="B12" s="113" t="s">
        <v>95</v>
      </c>
      <c r="C12" s="189">
        <v>4</v>
      </c>
      <c r="D12" s="193" t="s">
        <v>172</v>
      </c>
      <c r="E12" s="191">
        <v>2166039.6817676127</v>
      </c>
      <c r="G12" s="130"/>
    </row>
    <row r="13" spans="2:7" s="92" customFormat="1" ht="15" customHeight="1">
      <c r="B13" s="113" t="s">
        <v>97</v>
      </c>
      <c r="C13" s="194">
        <v>5</v>
      </c>
      <c r="D13" s="175" t="s">
        <v>173</v>
      </c>
      <c r="E13" s="195">
        <f>E9-E10-E11+E12</f>
        <v>2799850.9057925288</v>
      </c>
      <c r="G13" s="130"/>
    </row>
    <row r="14" spans="2:7" ht="15" customHeight="1">
      <c r="B14" s="113" t="s">
        <v>99</v>
      </c>
      <c r="C14" s="189">
        <v>6</v>
      </c>
      <c r="D14" s="190" t="s">
        <v>174</v>
      </c>
      <c r="E14" s="191">
        <v>1926495.2041830057</v>
      </c>
      <c r="G14" s="130"/>
    </row>
    <row r="15" spans="2:7" ht="15" customHeight="1">
      <c r="B15" s="113" t="s">
        <v>101</v>
      </c>
      <c r="C15" s="189">
        <v>7</v>
      </c>
      <c r="D15" s="190" t="s">
        <v>175</v>
      </c>
      <c r="E15" s="191">
        <v>1181337.1634999989</v>
      </c>
      <c r="G15" s="130"/>
    </row>
    <row r="16" spans="2:7" ht="15" customHeight="1">
      <c r="B16" s="113" t="s">
        <v>103</v>
      </c>
      <c r="C16" s="189">
        <v>8</v>
      </c>
      <c r="D16" s="192" t="s">
        <v>176</v>
      </c>
      <c r="E16" s="191">
        <v>-93904.084346404765</v>
      </c>
      <c r="G16" s="130"/>
    </row>
    <row r="17" spans="2:7" ht="15" customHeight="1">
      <c r="B17" s="113" t="s">
        <v>105</v>
      </c>
      <c r="C17" s="189">
        <v>9</v>
      </c>
      <c r="D17" s="192" t="s">
        <v>177</v>
      </c>
      <c r="E17" s="191">
        <v>-118453.12000000017</v>
      </c>
      <c r="G17" s="130"/>
    </row>
    <row r="18" spans="2:7" ht="15" customHeight="1">
      <c r="B18" s="113" t="s">
        <v>107</v>
      </c>
      <c r="C18" s="189">
        <v>10</v>
      </c>
      <c r="D18" s="192" t="s">
        <v>178</v>
      </c>
      <c r="E18" s="191">
        <v>153979.74926915797</v>
      </c>
      <c r="G18" s="130"/>
    </row>
    <row r="19" spans="2:7" s="92" customFormat="1" ht="15" customHeight="1">
      <c r="B19" s="113" t="s">
        <v>109</v>
      </c>
      <c r="C19" s="194">
        <v>11</v>
      </c>
      <c r="D19" s="175" t="s">
        <v>179</v>
      </c>
      <c r="E19" s="195">
        <f>E14-E15+E16-E17-E18</f>
        <v>615727.32706744422</v>
      </c>
      <c r="F19" s="129"/>
      <c r="G19" s="130"/>
    </row>
    <row r="20" spans="2:7" s="92" customFormat="1" ht="15" customHeight="1">
      <c r="B20" s="113" t="s">
        <v>111</v>
      </c>
      <c r="C20" s="194">
        <v>12</v>
      </c>
      <c r="D20" s="175" t="s">
        <v>180</v>
      </c>
      <c r="E20" s="195"/>
      <c r="G20" s="130"/>
    </row>
    <row r="21" spans="2:7" s="92" customFormat="1" ht="15" customHeight="1">
      <c r="B21" s="113" t="s">
        <v>113</v>
      </c>
      <c r="C21" s="194">
        <v>13</v>
      </c>
      <c r="D21" s="175" t="s">
        <v>181</v>
      </c>
      <c r="E21" s="195">
        <v>557520.86055516521</v>
      </c>
      <c r="G21" s="130"/>
    </row>
    <row r="22" spans="2:7" s="92" customFormat="1" ht="15" customHeight="1" thickBot="1">
      <c r="B22" s="114" t="s">
        <v>115</v>
      </c>
      <c r="C22" s="196">
        <v>14</v>
      </c>
      <c r="D22" s="197" t="s">
        <v>182</v>
      </c>
      <c r="E22" s="198">
        <f>E13-E19-E20+E21</f>
        <v>2741644.4392802501</v>
      </c>
      <c r="G22" s="130"/>
    </row>
    <row r="23" spans="2:7" ht="9" customHeight="1">
      <c r="C23" s="199"/>
      <c r="D23" s="115"/>
      <c r="E23" s="200"/>
      <c r="G23" s="130"/>
    </row>
    <row r="24" spans="2:7" ht="15" customHeight="1" thickBot="1">
      <c r="C24" s="243" t="s">
        <v>183</v>
      </c>
      <c r="D24" s="243"/>
      <c r="E24" s="243"/>
      <c r="G24" s="130"/>
    </row>
    <row r="25" spans="2:7" ht="15" customHeight="1">
      <c r="B25" s="112" t="s">
        <v>117</v>
      </c>
      <c r="C25" s="186">
        <v>15</v>
      </c>
      <c r="D25" s="187" t="s">
        <v>169</v>
      </c>
      <c r="E25" s="188">
        <v>846721.76620799978</v>
      </c>
      <c r="G25" s="130"/>
    </row>
    <row r="26" spans="2:7" ht="15" customHeight="1">
      <c r="B26" s="113" t="s">
        <v>119</v>
      </c>
      <c r="C26" s="189">
        <v>16</v>
      </c>
      <c r="D26" s="190" t="s">
        <v>170</v>
      </c>
      <c r="E26" s="191">
        <v>325237.79199500021</v>
      </c>
      <c r="F26" s="116"/>
      <c r="G26" s="130"/>
    </row>
    <row r="27" spans="2:7" ht="15" customHeight="1">
      <c r="B27" s="113" t="s">
        <v>121</v>
      </c>
      <c r="C27" s="189">
        <v>17</v>
      </c>
      <c r="D27" s="192" t="s">
        <v>171</v>
      </c>
      <c r="E27" s="191"/>
      <c r="F27" s="116"/>
      <c r="G27" s="130"/>
    </row>
    <row r="28" spans="2:7" ht="15" customHeight="1">
      <c r="B28" s="113" t="s">
        <v>123</v>
      </c>
      <c r="C28" s="189">
        <v>18</v>
      </c>
      <c r="D28" s="192" t="s">
        <v>172</v>
      </c>
      <c r="E28" s="191"/>
      <c r="G28" s="130"/>
    </row>
    <row r="29" spans="2:7" s="92" customFormat="1" ht="15" customHeight="1">
      <c r="B29" s="113" t="s">
        <v>125</v>
      </c>
      <c r="C29" s="194">
        <v>19</v>
      </c>
      <c r="D29" s="175" t="s">
        <v>184</v>
      </c>
      <c r="E29" s="195">
        <f>E25-E26-E27+E28</f>
        <v>521483.97421299957</v>
      </c>
      <c r="G29" s="130"/>
    </row>
    <row r="30" spans="2:7" ht="15" customHeight="1">
      <c r="B30" s="113" t="s">
        <v>128</v>
      </c>
      <c r="C30" s="189">
        <v>20</v>
      </c>
      <c r="D30" s="190" t="s">
        <v>174</v>
      </c>
      <c r="E30" s="191">
        <v>219697.50999999983</v>
      </c>
      <c r="F30" s="116"/>
      <c r="G30" s="130"/>
    </row>
    <row r="31" spans="2:7" ht="15" customHeight="1">
      <c r="B31" s="113" t="s">
        <v>130</v>
      </c>
      <c r="C31" s="189">
        <v>21</v>
      </c>
      <c r="D31" s="190" t="s">
        <v>185</v>
      </c>
      <c r="E31" s="191">
        <v>148996.88599999997</v>
      </c>
      <c r="G31" s="130"/>
    </row>
    <row r="32" spans="2:7" ht="15" customHeight="1">
      <c r="B32" s="113" t="s">
        <v>132</v>
      </c>
      <c r="C32" s="189">
        <v>22</v>
      </c>
      <c r="D32" s="192" t="s">
        <v>176</v>
      </c>
      <c r="E32" s="191">
        <v>162980.17999999996</v>
      </c>
      <c r="G32" s="130"/>
    </row>
    <row r="33" spans="2:7" ht="15" customHeight="1">
      <c r="B33" s="113" t="s">
        <v>134</v>
      </c>
      <c r="C33" s="189">
        <v>23</v>
      </c>
      <c r="D33" s="192" t="s">
        <v>177</v>
      </c>
      <c r="E33" s="191">
        <v>144807.61500000005</v>
      </c>
      <c r="G33" s="130"/>
    </row>
    <row r="34" spans="2:7" ht="15" customHeight="1">
      <c r="B34" s="113" t="s">
        <v>136</v>
      </c>
      <c r="C34" s="189">
        <v>24</v>
      </c>
      <c r="D34" s="192" t="s">
        <v>186</v>
      </c>
      <c r="E34" s="191"/>
      <c r="G34" s="130"/>
    </row>
    <row r="35" spans="2:7" s="92" customFormat="1" ht="15" customHeight="1">
      <c r="B35" s="113" t="s">
        <v>138</v>
      </c>
      <c r="C35" s="194">
        <v>25</v>
      </c>
      <c r="D35" s="175" t="s">
        <v>187</v>
      </c>
      <c r="E35" s="195">
        <f>E30-E31+E32-E33-E34</f>
        <v>88873.18899999978</v>
      </c>
      <c r="G35" s="130"/>
    </row>
    <row r="36" spans="2:7" ht="15" customHeight="1">
      <c r="B36" s="113" t="s">
        <v>140</v>
      </c>
      <c r="C36" s="189">
        <v>26</v>
      </c>
      <c r="D36" s="190" t="s">
        <v>188</v>
      </c>
      <c r="E36" s="191"/>
      <c r="G36" s="130"/>
    </row>
    <row r="37" spans="2:7" ht="15" customHeight="1">
      <c r="B37" s="113" t="s">
        <v>142</v>
      </c>
      <c r="C37" s="189">
        <v>27</v>
      </c>
      <c r="D37" s="192" t="s">
        <v>189</v>
      </c>
      <c r="E37" s="191"/>
      <c r="G37" s="130"/>
    </row>
    <row r="38" spans="2:7" s="92" customFormat="1" ht="15" customHeight="1">
      <c r="B38" s="113" t="s">
        <v>144</v>
      </c>
      <c r="C38" s="194">
        <v>28</v>
      </c>
      <c r="D38" s="175" t="s">
        <v>190</v>
      </c>
      <c r="E38" s="195">
        <v>0</v>
      </c>
      <c r="G38" s="130"/>
    </row>
    <row r="39" spans="2:7" s="92" customFormat="1" ht="15" customHeight="1">
      <c r="B39" s="113" t="s">
        <v>146</v>
      </c>
      <c r="C39" s="194">
        <v>29</v>
      </c>
      <c r="D39" s="175" t="s">
        <v>191</v>
      </c>
      <c r="E39" s="195"/>
      <c r="G39" s="130"/>
    </row>
    <row r="40" spans="2:7" s="92" customFormat="1" ht="15" customHeight="1">
      <c r="B40" s="113" t="s">
        <v>148</v>
      </c>
      <c r="C40" s="194">
        <v>30</v>
      </c>
      <c r="D40" s="175" t="s">
        <v>181</v>
      </c>
      <c r="E40" s="195">
        <v>23641.911242470003</v>
      </c>
      <c r="G40" s="130"/>
    </row>
    <row r="41" spans="2:7" s="92" customFormat="1" ht="15" customHeight="1" thickBot="1">
      <c r="B41" s="114" t="s">
        <v>151</v>
      </c>
      <c r="C41" s="196">
        <v>31</v>
      </c>
      <c r="D41" s="197" t="s">
        <v>192</v>
      </c>
      <c r="E41" s="198">
        <f>E29-E35+E38-E39+E40</f>
        <v>456252.69645546982</v>
      </c>
      <c r="G41" s="130"/>
    </row>
    <row r="42" spans="2:7" s="92" customFormat="1" ht="9" customHeight="1" thickBot="1">
      <c r="C42" s="199"/>
      <c r="D42" s="201"/>
      <c r="E42" s="202"/>
      <c r="G42" s="130"/>
    </row>
    <row r="43" spans="2:7" s="92" customFormat="1" ht="15" customHeight="1" thickBot="1">
      <c r="B43" s="117" t="s">
        <v>153</v>
      </c>
      <c r="C43" s="203">
        <v>32</v>
      </c>
      <c r="D43" s="204" t="s">
        <v>193</v>
      </c>
      <c r="E43" s="205">
        <f>E22+E41</f>
        <v>3197897.1357357199</v>
      </c>
      <c r="G43" s="130"/>
    </row>
    <row r="44" spans="2:7" ht="9" customHeight="1">
      <c r="C44" s="199"/>
      <c r="D44" s="201"/>
      <c r="E44" s="200"/>
      <c r="G44" s="130"/>
    </row>
    <row r="45" spans="2:7" ht="15" customHeight="1" thickBot="1">
      <c r="C45" s="199"/>
      <c r="D45" s="243" t="s">
        <v>194</v>
      </c>
      <c r="E45" s="243"/>
      <c r="G45" s="130"/>
    </row>
    <row r="46" spans="2:7" ht="15" customHeight="1">
      <c r="B46" s="112" t="s">
        <v>155</v>
      </c>
      <c r="C46" s="186">
        <v>33</v>
      </c>
      <c r="D46" s="206" t="s">
        <v>195</v>
      </c>
      <c r="E46" s="188"/>
      <c r="G46" s="130"/>
    </row>
    <row r="47" spans="2:7" ht="15" customHeight="1">
      <c r="B47" s="113" t="s">
        <v>157</v>
      </c>
      <c r="C47" s="189">
        <v>34</v>
      </c>
      <c r="D47" s="190" t="s">
        <v>196</v>
      </c>
      <c r="E47" s="191"/>
      <c r="G47" s="130"/>
    </row>
    <row r="48" spans="2:7" ht="15" customHeight="1">
      <c r="B48" s="113" t="s">
        <v>159</v>
      </c>
      <c r="C48" s="189">
        <v>35</v>
      </c>
      <c r="D48" s="190" t="s">
        <v>197</v>
      </c>
      <c r="E48" s="191"/>
      <c r="G48" s="130"/>
    </row>
    <row r="49" spans="2:7" s="92" customFormat="1" ht="15" customHeight="1" thickBot="1">
      <c r="B49" s="114" t="s">
        <v>161</v>
      </c>
      <c r="C49" s="196">
        <v>36</v>
      </c>
      <c r="D49" s="197" t="s">
        <v>198</v>
      </c>
      <c r="E49" s="198">
        <f>E46-E47-E48</f>
        <v>0</v>
      </c>
      <c r="G49" s="130"/>
    </row>
    <row r="50" spans="2:7" ht="8.25" customHeight="1">
      <c r="C50" s="199"/>
      <c r="D50" s="115"/>
      <c r="E50" s="200"/>
      <c r="G50" s="130"/>
    </row>
    <row r="51" spans="2:7" ht="15" customHeight="1" thickBot="1">
      <c r="C51" s="243" t="s">
        <v>199</v>
      </c>
      <c r="D51" s="243"/>
      <c r="E51" s="243"/>
      <c r="G51" s="130"/>
    </row>
    <row r="52" spans="2:7" ht="15" customHeight="1">
      <c r="B52" s="112" t="s">
        <v>163</v>
      </c>
      <c r="C52" s="186">
        <v>37</v>
      </c>
      <c r="D52" s="187" t="s">
        <v>200</v>
      </c>
      <c r="E52" s="188">
        <v>1023313.289954863</v>
      </c>
      <c r="G52" s="130"/>
    </row>
    <row r="53" spans="2:7" ht="15" customHeight="1">
      <c r="B53" s="113" t="s">
        <v>165</v>
      </c>
      <c r="C53" s="189">
        <v>38</v>
      </c>
      <c r="D53" s="192" t="s">
        <v>201</v>
      </c>
      <c r="E53" s="191">
        <v>0</v>
      </c>
      <c r="G53" s="130"/>
    </row>
    <row r="54" spans="2:7" ht="15" customHeight="1">
      <c r="B54" s="113" t="s">
        <v>202</v>
      </c>
      <c r="C54" s="189">
        <v>39</v>
      </c>
      <c r="D54" s="192" t="s">
        <v>203</v>
      </c>
      <c r="E54" s="191">
        <v>31298.634246575348</v>
      </c>
      <c r="G54" s="130"/>
    </row>
    <row r="55" spans="2:7" ht="15" customHeight="1">
      <c r="B55" s="113" t="s">
        <v>204</v>
      </c>
      <c r="C55" s="189">
        <v>40</v>
      </c>
      <c r="D55" s="192" t="s">
        <v>205</v>
      </c>
      <c r="E55" s="191">
        <v>0</v>
      </c>
      <c r="G55" s="130"/>
    </row>
    <row r="56" spans="2:7" ht="15" customHeight="1">
      <c r="B56" s="113" t="s">
        <v>206</v>
      </c>
      <c r="C56" s="189">
        <v>41</v>
      </c>
      <c r="D56" s="192" t="s">
        <v>108</v>
      </c>
      <c r="E56" s="191">
        <v>0</v>
      </c>
      <c r="G56" s="130"/>
    </row>
    <row r="57" spans="2:7" ht="15" customHeight="1">
      <c r="B57" s="113" t="s">
        <v>207</v>
      </c>
      <c r="C57" s="189">
        <v>42</v>
      </c>
      <c r="D57" s="192" t="s">
        <v>110</v>
      </c>
      <c r="E57" s="191">
        <v>0</v>
      </c>
      <c r="G57" s="130"/>
    </row>
    <row r="58" spans="2:7" ht="15" customHeight="1">
      <c r="B58" s="113" t="s">
        <v>208</v>
      </c>
      <c r="C58" s="189">
        <v>43</v>
      </c>
      <c r="D58" s="192" t="s">
        <v>118</v>
      </c>
      <c r="E58" s="191">
        <v>0</v>
      </c>
      <c r="G58" s="130"/>
    </row>
    <row r="59" spans="2:7" ht="15" customHeight="1">
      <c r="B59" s="113" t="s">
        <v>209</v>
      </c>
      <c r="C59" s="189">
        <v>44</v>
      </c>
      <c r="D59" s="192" t="s">
        <v>210</v>
      </c>
      <c r="E59" s="191">
        <v>0</v>
      </c>
      <c r="G59" s="130"/>
    </row>
    <row r="60" spans="2:7" ht="15" customHeight="1">
      <c r="B60" s="113" t="s">
        <v>211</v>
      </c>
      <c r="C60" s="189">
        <v>45</v>
      </c>
      <c r="D60" s="192" t="s">
        <v>212</v>
      </c>
      <c r="E60" s="191"/>
      <c r="G60" s="130"/>
    </row>
    <row r="61" spans="2:7" s="115" customFormat="1" ht="15" customHeight="1" thickBot="1">
      <c r="B61" s="114" t="s">
        <v>213</v>
      </c>
      <c r="C61" s="207">
        <v>46</v>
      </c>
      <c r="D61" s="208" t="s">
        <v>214</v>
      </c>
      <c r="E61" s="198">
        <f>SUM(E52:E60)</f>
        <v>1054611.9242014384</v>
      </c>
      <c r="G61" s="130"/>
    </row>
    <row r="62" spans="2:7" s="115" customFormat="1" ht="9" customHeight="1">
      <c r="C62" s="199"/>
      <c r="E62" s="202"/>
      <c r="G62" s="130"/>
    </row>
    <row r="63" spans="2:7" s="115" customFormat="1" ht="15" customHeight="1" thickBot="1">
      <c r="C63" s="244" t="s">
        <v>215</v>
      </c>
      <c r="D63" s="244"/>
      <c r="E63" s="244"/>
      <c r="G63" s="130"/>
    </row>
    <row r="64" spans="2:7" ht="15" customHeight="1">
      <c r="B64" s="112" t="s">
        <v>216</v>
      </c>
      <c r="C64" s="186">
        <v>47</v>
      </c>
      <c r="D64" s="187" t="s">
        <v>217</v>
      </c>
      <c r="E64" s="188">
        <v>967824.71999999986</v>
      </c>
      <c r="G64" s="130"/>
    </row>
    <row r="65" spans="2:7" ht="15" customHeight="1">
      <c r="B65" s="113" t="s">
        <v>218</v>
      </c>
      <c r="C65" s="189">
        <v>48</v>
      </c>
      <c r="D65" s="192" t="s">
        <v>219</v>
      </c>
      <c r="E65" s="191">
        <v>377929.09278681944</v>
      </c>
      <c r="G65" s="130"/>
    </row>
    <row r="66" spans="2:7" ht="15" customHeight="1">
      <c r="B66" s="113" t="s">
        <v>220</v>
      </c>
      <c r="C66" s="189">
        <v>49</v>
      </c>
      <c r="D66" s="192" t="s">
        <v>221</v>
      </c>
      <c r="E66" s="191">
        <v>12732.219999999998</v>
      </c>
      <c r="G66" s="130"/>
    </row>
    <row r="67" spans="2:7" ht="15" customHeight="1">
      <c r="B67" s="113" t="s">
        <v>222</v>
      </c>
      <c r="C67" s="189">
        <v>50</v>
      </c>
      <c r="D67" s="192" t="s">
        <v>223</v>
      </c>
      <c r="E67" s="191">
        <v>24941.940000000002</v>
      </c>
      <c r="G67" s="130"/>
    </row>
    <row r="68" spans="2:7" ht="15" customHeight="1">
      <c r="B68" s="113" t="s">
        <v>224</v>
      </c>
      <c r="C68" s="189">
        <v>51</v>
      </c>
      <c r="D68" s="192" t="s">
        <v>225</v>
      </c>
      <c r="E68" s="191">
        <v>0</v>
      </c>
      <c r="G68" s="130"/>
    </row>
    <row r="69" spans="2:7" ht="15" customHeight="1">
      <c r="B69" s="113" t="s">
        <v>226</v>
      </c>
      <c r="C69" s="189">
        <v>52</v>
      </c>
      <c r="D69" s="192" t="s">
        <v>227</v>
      </c>
      <c r="E69" s="191"/>
      <c r="G69" s="130"/>
    </row>
    <row r="70" spans="2:7" ht="15" customHeight="1" thickBot="1">
      <c r="B70" s="118" t="s">
        <v>228</v>
      </c>
      <c r="C70" s="209">
        <v>53</v>
      </c>
      <c r="D70" s="210" t="s">
        <v>229</v>
      </c>
      <c r="E70" s="211">
        <v>-251548.11461188991</v>
      </c>
      <c r="G70" s="130"/>
    </row>
    <row r="71" spans="2:7" ht="9" customHeight="1" thickBot="1">
      <c r="C71" s="212"/>
      <c r="D71" s="116"/>
      <c r="E71" s="213"/>
      <c r="G71" s="130"/>
    </row>
    <row r="72" spans="2:7" s="92" customFormat="1" ht="15" customHeight="1">
      <c r="B72" s="112" t="s">
        <v>230</v>
      </c>
      <c r="C72" s="214">
        <v>54</v>
      </c>
      <c r="D72" s="172" t="s">
        <v>231</v>
      </c>
      <c r="E72" s="188">
        <f>E43+E49+E61-E64-E65-E66-E67-E68-E69+E70</f>
        <v>2617532.9725384493</v>
      </c>
      <c r="G72" s="130"/>
    </row>
    <row r="73" spans="2:7" s="92" customFormat="1" ht="15" customHeight="1">
      <c r="B73" s="113" t="s">
        <v>232</v>
      </c>
      <c r="C73" s="194">
        <v>55</v>
      </c>
      <c r="D73" s="175" t="s">
        <v>233</v>
      </c>
      <c r="E73" s="191">
        <f>(E72*0.15)</f>
        <v>392629.94588076737</v>
      </c>
      <c r="G73" s="130"/>
    </row>
    <row r="74" spans="2:7" s="92" customFormat="1" ht="15" customHeight="1" thickBot="1">
      <c r="B74" s="114" t="s">
        <v>234</v>
      </c>
      <c r="C74" s="196">
        <v>56</v>
      </c>
      <c r="D74" s="197" t="s">
        <v>235</v>
      </c>
      <c r="E74" s="211">
        <f>E72-E73</f>
        <v>2224903.0266576819</v>
      </c>
      <c r="G74" s="130"/>
    </row>
    <row r="75" spans="2:7">
      <c r="D75" s="115"/>
    </row>
    <row r="76" spans="2:7">
      <c r="B76" s="126"/>
      <c r="C76" s="237"/>
      <c r="D76" s="238"/>
      <c r="E76" s="238"/>
    </row>
    <row r="77" spans="2:7">
      <c r="C77" s="236"/>
      <c r="D77" s="236"/>
      <c r="E77" s="236"/>
    </row>
    <row r="78" spans="2:7">
      <c r="C78" s="235"/>
      <c r="D78" s="235"/>
      <c r="E78" s="235"/>
    </row>
    <row r="79" spans="2:7">
      <c r="C79" s="236"/>
      <c r="D79" s="236"/>
      <c r="E79" s="236"/>
    </row>
    <row r="80" spans="2:7">
      <c r="C80" s="235"/>
      <c r="D80" s="235"/>
      <c r="E80" s="235"/>
    </row>
    <row r="81" spans="3:5">
      <c r="C81" s="236"/>
      <c r="D81" s="236"/>
      <c r="E81" s="236"/>
    </row>
  </sheetData>
  <mergeCells count="13">
    <mergeCell ref="C81:E81"/>
    <mergeCell ref="C76:E76"/>
    <mergeCell ref="C77:E77"/>
    <mergeCell ref="C80:E80"/>
    <mergeCell ref="C24:E24"/>
    <mergeCell ref="D45:E45"/>
    <mergeCell ref="C51:E51"/>
    <mergeCell ref="C63:E63"/>
    <mergeCell ref="B2:E2"/>
    <mergeCell ref="D4:E4"/>
    <mergeCell ref="C8:E8"/>
    <mergeCell ref="C78:E78"/>
    <mergeCell ref="C79:E79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X53"/>
  <sheetViews>
    <sheetView tabSelected="1" zoomScale="90" zoomScaleNormal="90" zoomScaleSheetLayoutView="50" workbookViewId="0">
      <selection activeCell="Z50" sqref="Z50"/>
    </sheetView>
  </sheetViews>
  <sheetFormatPr defaultColWidth="9.109375" defaultRowHeight="13.8"/>
  <cols>
    <col min="1" max="1" width="5.88671875" style="1" customWidth="1"/>
    <col min="2" max="2" width="49.5546875" style="1" customWidth="1"/>
    <col min="3" max="3" width="8.44140625" style="1" customWidth="1"/>
    <col min="4" max="4" width="8.88671875" style="1" customWidth="1"/>
    <col min="5" max="5" width="6.109375" style="1" customWidth="1"/>
    <col min="6" max="6" width="11" style="1" customWidth="1"/>
    <col min="7" max="7" width="13.33203125" style="1" customWidth="1"/>
    <col min="8" max="8" width="19.109375" style="1" customWidth="1"/>
    <col min="9" max="9" width="11.88671875" style="1" customWidth="1"/>
    <col min="10" max="10" width="11.44140625" style="1" customWidth="1"/>
    <col min="11" max="11" width="9.88671875" style="1" customWidth="1"/>
    <col min="12" max="12" width="10" style="1" bestFit="1" customWidth="1"/>
    <col min="13" max="13" width="6.6640625" style="1" customWidth="1"/>
    <col min="14" max="14" width="13.88671875" style="1" customWidth="1"/>
    <col min="15" max="15" width="12.109375" style="1" customWidth="1"/>
    <col min="16" max="16" width="13.5546875" style="1" customWidth="1"/>
    <col min="17" max="17" width="10.33203125" style="1" customWidth="1"/>
    <col min="18" max="18" width="10" style="1" bestFit="1" customWidth="1"/>
    <col min="19" max="20" width="9.109375" style="1" customWidth="1"/>
    <col min="21" max="21" width="11.44140625" style="1" customWidth="1"/>
    <col min="22" max="25" width="9.109375" style="1" customWidth="1"/>
    <col min="26" max="26" width="11.6640625" style="1" customWidth="1"/>
    <col min="27" max="27" width="9.88671875" style="1" customWidth="1"/>
    <col min="28" max="28" width="4.88671875" style="1" customWidth="1"/>
    <col min="29" max="32" width="9.109375" style="1" customWidth="1"/>
    <col min="33" max="34" width="10.33203125" style="1" customWidth="1"/>
    <col min="35" max="36" width="10.6640625" style="1" customWidth="1"/>
    <col min="37" max="38" width="9.109375" style="1" customWidth="1"/>
    <col min="39" max="16384" width="9.109375" style="1"/>
  </cols>
  <sheetData>
    <row r="1" spans="1:42">
      <c r="A1" s="245" t="s">
        <v>236</v>
      </c>
      <c r="B1" s="245"/>
    </row>
    <row r="2" spans="1:42">
      <c r="A2" s="122" t="s">
        <v>240</v>
      </c>
    </row>
    <row r="3" spans="1:42">
      <c r="A3" s="122" t="s">
        <v>242</v>
      </c>
    </row>
    <row r="4" spans="1:42">
      <c r="A4" s="122" t="str">
        <f>IS!B2</f>
        <v>ანგარიშგების პერიოდი: 01/01/2022-30/09/2022</v>
      </c>
    </row>
    <row r="6" spans="1:42" ht="15" customHeight="1">
      <c r="C6" s="270" t="s">
        <v>82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C6" s="272" t="s">
        <v>83</v>
      </c>
      <c r="AD6" s="272"/>
      <c r="AE6" s="272"/>
      <c r="AF6" s="272"/>
      <c r="AG6" s="272"/>
      <c r="AH6" s="272"/>
      <c r="AI6" s="272"/>
      <c r="AJ6" s="272"/>
      <c r="AK6" s="272"/>
      <c r="AL6" s="272"/>
    </row>
    <row r="7" spans="1:42" ht="15.75" customHeight="1" thickBot="1"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C7" s="273"/>
      <c r="AD7" s="273"/>
      <c r="AE7" s="273"/>
      <c r="AF7" s="273"/>
      <c r="AG7" s="273"/>
      <c r="AH7" s="273"/>
      <c r="AI7" s="273"/>
      <c r="AJ7" s="273"/>
      <c r="AK7" s="273"/>
      <c r="AL7" s="273"/>
    </row>
    <row r="8" spans="1:42" ht="89.25" customHeight="1">
      <c r="A8" s="246" t="s">
        <v>23</v>
      </c>
      <c r="B8" s="249" t="s">
        <v>70</v>
      </c>
      <c r="C8" s="254" t="s">
        <v>22</v>
      </c>
      <c r="D8" s="255"/>
      <c r="E8" s="255"/>
      <c r="F8" s="255"/>
      <c r="G8" s="255"/>
      <c r="H8" s="260" t="s">
        <v>239</v>
      </c>
      <c r="I8" s="255" t="s">
        <v>71</v>
      </c>
      <c r="J8" s="255"/>
      <c r="K8" s="255" t="s">
        <v>72</v>
      </c>
      <c r="L8" s="255"/>
      <c r="M8" s="255"/>
      <c r="N8" s="255"/>
      <c r="O8" s="255"/>
      <c r="P8" s="255" t="s">
        <v>73</v>
      </c>
      <c r="Q8" s="255"/>
      <c r="R8" s="255" t="s">
        <v>74</v>
      </c>
      <c r="S8" s="255"/>
      <c r="T8" s="255"/>
      <c r="U8" s="255"/>
      <c r="V8" s="255"/>
      <c r="W8" s="255"/>
      <c r="X8" s="255"/>
      <c r="Y8" s="255"/>
      <c r="Z8" s="255" t="s">
        <v>77</v>
      </c>
      <c r="AA8" s="267"/>
      <c r="AC8" s="254" t="s">
        <v>71</v>
      </c>
      <c r="AD8" s="255"/>
      <c r="AE8" s="255" t="s">
        <v>72</v>
      </c>
      <c r="AF8" s="255"/>
      <c r="AG8" s="255" t="s">
        <v>78</v>
      </c>
      <c r="AH8" s="255"/>
      <c r="AI8" s="255" t="s">
        <v>79</v>
      </c>
      <c r="AJ8" s="255"/>
      <c r="AK8" s="255" t="s">
        <v>77</v>
      </c>
      <c r="AL8" s="267"/>
    </row>
    <row r="9" spans="1:42" ht="50.25" customHeight="1">
      <c r="A9" s="247"/>
      <c r="B9" s="250"/>
      <c r="C9" s="252" t="s">
        <v>15</v>
      </c>
      <c r="D9" s="253"/>
      <c r="E9" s="253"/>
      <c r="F9" s="253"/>
      <c r="G9" s="4" t="s">
        <v>16</v>
      </c>
      <c r="H9" s="261"/>
      <c r="I9" s="263" t="s">
        <v>0</v>
      </c>
      <c r="J9" s="256" t="s">
        <v>1</v>
      </c>
      <c r="K9" s="253" t="s">
        <v>0</v>
      </c>
      <c r="L9" s="253"/>
      <c r="M9" s="253"/>
      <c r="N9" s="253"/>
      <c r="O9" s="4" t="s">
        <v>1</v>
      </c>
      <c r="P9" s="256" t="s">
        <v>80</v>
      </c>
      <c r="Q9" s="256" t="s">
        <v>81</v>
      </c>
      <c r="R9" s="253" t="s">
        <v>75</v>
      </c>
      <c r="S9" s="253"/>
      <c r="T9" s="253"/>
      <c r="U9" s="253"/>
      <c r="V9" s="253" t="s">
        <v>76</v>
      </c>
      <c r="W9" s="253"/>
      <c r="X9" s="253"/>
      <c r="Y9" s="253"/>
      <c r="Z9" s="256" t="s">
        <v>17</v>
      </c>
      <c r="AA9" s="258" t="s">
        <v>18</v>
      </c>
      <c r="AC9" s="265" t="s">
        <v>0</v>
      </c>
      <c r="AD9" s="256" t="s">
        <v>1</v>
      </c>
      <c r="AE9" s="256" t="s">
        <v>0</v>
      </c>
      <c r="AF9" s="256" t="s">
        <v>1</v>
      </c>
      <c r="AG9" s="256" t="s">
        <v>80</v>
      </c>
      <c r="AH9" s="256" t="s">
        <v>81</v>
      </c>
      <c r="AI9" s="256" t="s">
        <v>75</v>
      </c>
      <c r="AJ9" s="256" t="s">
        <v>76</v>
      </c>
      <c r="AK9" s="256" t="s">
        <v>17</v>
      </c>
      <c r="AL9" s="258" t="s">
        <v>18</v>
      </c>
    </row>
    <row r="10" spans="1:42" ht="102.75" customHeight="1" thickBot="1">
      <c r="A10" s="248"/>
      <c r="B10" s="251"/>
      <c r="C10" s="215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62"/>
      <c r="I10" s="264"/>
      <c r="J10" s="257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7"/>
      <c r="Q10" s="257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7"/>
      <c r="AA10" s="259"/>
      <c r="AC10" s="266"/>
      <c r="AD10" s="257"/>
      <c r="AE10" s="257"/>
      <c r="AF10" s="257"/>
      <c r="AG10" s="257"/>
      <c r="AH10" s="257"/>
      <c r="AI10" s="257"/>
      <c r="AJ10" s="257"/>
      <c r="AK10" s="257"/>
      <c r="AL10" s="259"/>
    </row>
    <row r="11" spans="1:42" ht="24.9" customHeight="1" thickBot="1">
      <c r="A11" s="5" t="s">
        <v>24</v>
      </c>
      <c r="B11" s="216" t="s">
        <v>25</v>
      </c>
      <c r="C11" s="37">
        <f>SUM(C12:C15)</f>
        <v>18</v>
      </c>
      <c r="D11" s="38">
        <f>SUM(D12:D15)</f>
        <v>0</v>
      </c>
      <c r="E11" s="38">
        <f>SUM(E12:E15)</f>
        <v>0</v>
      </c>
      <c r="F11" s="38">
        <f>SUM(F12:F15)</f>
        <v>18</v>
      </c>
      <c r="G11" s="38">
        <f>SUM(G12:G15)</f>
        <v>3</v>
      </c>
      <c r="H11" s="14"/>
      <c r="I11" s="38">
        <f t="shared" ref="I11:AA11" si="0">SUM(I12:I15)</f>
        <v>846721.76620799978</v>
      </c>
      <c r="J11" s="38">
        <f t="shared" si="0"/>
        <v>325237.79200000002</v>
      </c>
      <c r="K11" s="38">
        <f t="shared" si="0"/>
        <v>846721.76620799978</v>
      </c>
      <c r="L11" s="38">
        <f t="shared" si="0"/>
        <v>0</v>
      </c>
      <c r="M11" s="38">
        <f t="shared" si="0"/>
        <v>0</v>
      </c>
      <c r="N11" s="38">
        <f t="shared" si="0"/>
        <v>846721.76620799978</v>
      </c>
      <c r="O11" s="38">
        <f t="shared" si="0"/>
        <v>325237.79199500021</v>
      </c>
      <c r="P11" s="38">
        <f t="shared" si="0"/>
        <v>846721.76620799978</v>
      </c>
      <c r="Q11" s="38">
        <f t="shared" si="0"/>
        <v>521483.9742129998</v>
      </c>
      <c r="R11" s="38">
        <f t="shared" si="0"/>
        <v>219697.50999999983</v>
      </c>
      <c r="S11" s="38">
        <f t="shared" si="0"/>
        <v>0</v>
      </c>
      <c r="T11" s="38">
        <f t="shared" si="0"/>
        <v>0</v>
      </c>
      <c r="U11" s="38">
        <f>SUM(U12:U15)</f>
        <v>219697.50999999983</v>
      </c>
      <c r="V11" s="38">
        <f>SUM(V12:V15)</f>
        <v>70700.623999999865</v>
      </c>
      <c r="W11" s="38">
        <f>SUM(W12:W15)</f>
        <v>0</v>
      </c>
      <c r="X11" s="38">
        <f>SUM(X12:X15)</f>
        <v>0</v>
      </c>
      <c r="Y11" s="38">
        <f t="shared" si="0"/>
        <v>70700.623999999865</v>
      </c>
      <c r="Z11" s="38">
        <f>SUM(Z12:Z15)</f>
        <v>382677.68999999977</v>
      </c>
      <c r="AA11" s="39">
        <f>SUM(AA12:AA15)</f>
        <v>88873.188999999722</v>
      </c>
      <c r="AC11" s="37">
        <f t="shared" ref="AC11:AL11" si="1">SUM(AC12:AC15)</f>
        <v>0</v>
      </c>
      <c r="AD11" s="38">
        <f t="shared" si="1"/>
        <v>0</v>
      </c>
      <c r="AE11" s="38">
        <f t="shared" si="1"/>
        <v>0</v>
      </c>
      <c r="AF11" s="38">
        <f t="shared" si="1"/>
        <v>0</v>
      </c>
      <c r="AG11" s="38">
        <f t="shared" si="1"/>
        <v>0</v>
      </c>
      <c r="AH11" s="38">
        <f t="shared" si="1"/>
        <v>0</v>
      </c>
      <c r="AI11" s="38">
        <f t="shared" si="1"/>
        <v>0</v>
      </c>
      <c r="AJ11" s="38">
        <f t="shared" si="1"/>
        <v>0</v>
      </c>
      <c r="AK11" s="38">
        <f t="shared" si="1"/>
        <v>0</v>
      </c>
      <c r="AL11" s="39">
        <f t="shared" si="1"/>
        <v>0</v>
      </c>
      <c r="AO11" s="131"/>
      <c r="AP11" s="131"/>
    </row>
    <row r="12" spans="1:42" s="3" customFormat="1" ht="24.9" customHeight="1">
      <c r="A12" s="9"/>
      <c r="B12" s="217" t="s">
        <v>26</v>
      </c>
      <c r="C12" s="137">
        <v>18</v>
      </c>
      <c r="D12" s="23"/>
      <c r="E12" s="23"/>
      <c r="F12" s="23">
        <f>SUM(C12:E12)</f>
        <v>18</v>
      </c>
      <c r="G12" s="41">
        <v>3</v>
      </c>
      <c r="H12" s="14"/>
      <c r="I12" s="41">
        <v>846721.76620799978</v>
      </c>
      <c r="J12" s="41">
        <v>325237.79200000002</v>
      </c>
      <c r="K12" s="41">
        <v>846721.76620799978</v>
      </c>
      <c r="L12" s="41"/>
      <c r="M12" s="41"/>
      <c r="N12" s="138">
        <f>SUM(K12:M12)</f>
        <v>846721.76620799978</v>
      </c>
      <c r="O12" s="41">
        <v>325237.79199500021</v>
      </c>
      <c r="P12" s="41">
        <v>846721.76620799978</v>
      </c>
      <c r="Q12" s="41">
        <v>521483.9742129998</v>
      </c>
      <c r="R12" s="41">
        <v>219697.50999999983</v>
      </c>
      <c r="S12" s="41"/>
      <c r="T12" s="41"/>
      <c r="U12" s="23">
        <f>SUM(R12:T12)</f>
        <v>219697.50999999983</v>
      </c>
      <c r="V12" s="41">
        <v>70700.623999999865</v>
      </c>
      <c r="W12" s="41">
        <v>0</v>
      </c>
      <c r="X12" s="41">
        <v>0</v>
      </c>
      <c r="Y12" s="23">
        <f>SUM(V12:X12)</f>
        <v>70700.623999999865</v>
      </c>
      <c r="Z12" s="41">
        <v>382677.68999999977</v>
      </c>
      <c r="AA12" s="42">
        <v>88873.188999999722</v>
      </c>
      <c r="AC12" s="40"/>
      <c r="AD12" s="41"/>
      <c r="AE12" s="41"/>
      <c r="AF12" s="41"/>
      <c r="AG12" s="41"/>
      <c r="AH12" s="41"/>
      <c r="AI12" s="41"/>
      <c r="AJ12" s="41"/>
      <c r="AK12" s="41"/>
      <c r="AL12" s="42"/>
      <c r="AO12" s="131"/>
      <c r="AP12" s="131"/>
    </row>
    <row r="13" spans="1:42" ht="24.9" customHeight="1">
      <c r="A13" s="10"/>
      <c r="B13" s="218" t="s">
        <v>27</v>
      </c>
      <c r="C13" s="139"/>
      <c r="D13" s="24"/>
      <c r="E13" s="24"/>
      <c r="F13" s="24">
        <f>SUM(C13:E13)</f>
        <v>0</v>
      </c>
      <c r="G13" s="44">
        <v>0</v>
      </c>
      <c r="H13" s="73"/>
      <c r="I13" s="44">
        <v>0</v>
      </c>
      <c r="J13" s="44">
        <v>0</v>
      </c>
      <c r="K13" s="44"/>
      <c r="L13" s="44"/>
      <c r="M13" s="44"/>
      <c r="N13" s="140">
        <f>SUM(K13:M13)</f>
        <v>0</v>
      </c>
      <c r="O13" s="44"/>
      <c r="P13" s="132">
        <v>0</v>
      </c>
      <c r="Q13" s="132">
        <v>0</v>
      </c>
      <c r="R13" s="132"/>
      <c r="S13" s="132"/>
      <c r="T13" s="132"/>
      <c r="U13" s="24">
        <f>SUM(R13:T13)</f>
        <v>0</v>
      </c>
      <c r="V13" s="132">
        <v>0</v>
      </c>
      <c r="W13" s="132">
        <v>0</v>
      </c>
      <c r="X13" s="132">
        <v>0</v>
      </c>
      <c r="Y13" s="24">
        <f>SUM(V13:X13)</f>
        <v>0</v>
      </c>
      <c r="Z13" s="44">
        <v>0</v>
      </c>
      <c r="AA13" s="45">
        <v>0</v>
      </c>
      <c r="AC13" s="43"/>
      <c r="AD13" s="44"/>
      <c r="AE13" s="44"/>
      <c r="AF13" s="44"/>
      <c r="AG13" s="44"/>
      <c r="AH13" s="44"/>
      <c r="AI13" s="44"/>
      <c r="AJ13" s="44"/>
      <c r="AK13" s="44"/>
      <c r="AL13" s="45"/>
      <c r="AO13" s="131"/>
      <c r="AP13" s="131"/>
    </row>
    <row r="14" spans="1:42" ht="24.9" customHeight="1">
      <c r="A14" s="10"/>
      <c r="B14" s="218" t="s">
        <v>28</v>
      </c>
      <c r="C14" s="139"/>
      <c r="D14" s="24"/>
      <c r="E14" s="24"/>
      <c r="F14" s="24">
        <f>SUM(C14:E14)</f>
        <v>0</v>
      </c>
      <c r="G14" s="44">
        <v>0</v>
      </c>
      <c r="H14" s="73"/>
      <c r="I14" s="44">
        <v>0</v>
      </c>
      <c r="J14" s="44">
        <v>0</v>
      </c>
      <c r="K14" s="44"/>
      <c r="L14" s="44"/>
      <c r="M14" s="44"/>
      <c r="N14" s="140">
        <f>SUM(K14:M14)</f>
        <v>0</v>
      </c>
      <c r="O14" s="44"/>
      <c r="P14" s="44">
        <v>0</v>
      </c>
      <c r="Q14" s="44">
        <v>0</v>
      </c>
      <c r="R14" s="44"/>
      <c r="S14" s="44"/>
      <c r="T14" s="44"/>
      <c r="U14" s="24">
        <f>SUM(R14:T14)</f>
        <v>0</v>
      </c>
      <c r="V14" s="44">
        <v>0</v>
      </c>
      <c r="W14" s="44">
        <v>0</v>
      </c>
      <c r="X14" s="44">
        <v>0</v>
      </c>
      <c r="Y14" s="24">
        <f>SUM(V14:X14)</f>
        <v>0</v>
      </c>
      <c r="Z14" s="44">
        <v>0</v>
      </c>
      <c r="AA14" s="45">
        <v>0</v>
      </c>
      <c r="AC14" s="43"/>
      <c r="AD14" s="44"/>
      <c r="AE14" s="44"/>
      <c r="AF14" s="44"/>
      <c r="AG14" s="44"/>
      <c r="AH14" s="44"/>
      <c r="AI14" s="44"/>
      <c r="AJ14" s="44"/>
      <c r="AK14" s="44"/>
      <c r="AL14" s="45"/>
      <c r="AO14" s="131"/>
      <c r="AP14" s="131"/>
    </row>
    <row r="15" spans="1:42" ht="24.9" customHeight="1" thickBot="1">
      <c r="A15" s="11"/>
      <c r="B15" s="219" t="s">
        <v>29</v>
      </c>
      <c r="C15" s="141"/>
      <c r="D15" s="25"/>
      <c r="E15" s="25"/>
      <c r="F15" s="25">
        <f>SUM(C15:E15)</f>
        <v>0</v>
      </c>
      <c r="G15" s="47">
        <v>0</v>
      </c>
      <c r="H15" s="16"/>
      <c r="I15" s="47">
        <v>0</v>
      </c>
      <c r="J15" s="47">
        <v>0</v>
      </c>
      <c r="K15" s="47"/>
      <c r="L15" s="47"/>
      <c r="M15" s="47"/>
      <c r="N15" s="35">
        <f>SUM(K15:M15)</f>
        <v>0</v>
      </c>
      <c r="O15" s="47"/>
      <c r="P15" s="47">
        <v>0</v>
      </c>
      <c r="Q15" s="47">
        <v>0</v>
      </c>
      <c r="R15" s="47"/>
      <c r="S15" s="47"/>
      <c r="T15" s="47"/>
      <c r="U15" s="25">
        <f>SUM(R15:T15)</f>
        <v>0</v>
      </c>
      <c r="V15" s="47">
        <v>0</v>
      </c>
      <c r="W15" s="47">
        <v>0</v>
      </c>
      <c r="X15" s="47">
        <v>0</v>
      </c>
      <c r="Y15" s="25">
        <f>SUM(V15:X15)</f>
        <v>0</v>
      </c>
      <c r="Z15" s="47">
        <v>0</v>
      </c>
      <c r="AA15" s="48">
        <v>0</v>
      </c>
      <c r="AC15" s="46"/>
      <c r="AD15" s="47"/>
      <c r="AE15" s="47"/>
      <c r="AF15" s="47"/>
      <c r="AG15" s="47"/>
      <c r="AH15" s="47"/>
      <c r="AI15" s="47"/>
      <c r="AJ15" s="47"/>
      <c r="AK15" s="47"/>
      <c r="AL15" s="48"/>
      <c r="AO15" s="131"/>
      <c r="AP15" s="131"/>
    </row>
    <row r="16" spans="1:42" ht="24.9" customHeight="1" thickBot="1">
      <c r="A16" s="5" t="s">
        <v>30</v>
      </c>
      <c r="B16" s="216" t="s">
        <v>11</v>
      </c>
      <c r="C16" s="142"/>
      <c r="D16" s="26"/>
      <c r="E16" s="26"/>
      <c r="F16" s="26">
        <f>SUM(C16:E16)</f>
        <v>0</v>
      </c>
      <c r="G16" s="50">
        <v>0</v>
      </c>
      <c r="H16" s="15"/>
      <c r="I16" s="50">
        <v>0</v>
      </c>
      <c r="J16" s="50">
        <v>0</v>
      </c>
      <c r="K16" s="50"/>
      <c r="L16" s="50"/>
      <c r="M16" s="50"/>
      <c r="N16" s="143">
        <f>SUM(K16:M16)</f>
        <v>0</v>
      </c>
      <c r="O16" s="50"/>
      <c r="P16" s="50">
        <v>0</v>
      </c>
      <c r="Q16" s="50">
        <v>0</v>
      </c>
      <c r="R16" s="50"/>
      <c r="S16" s="50"/>
      <c r="T16" s="50"/>
      <c r="U16" s="26">
        <f>SUM(R16:T16)</f>
        <v>0</v>
      </c>
      <c r="V16" s="50">
        <v>0</v>
      </c>
      <c r="W16" s="50">
        <v>0</v>
      </c>
      <c r="X16" s="50">
        <v>0</v>
      </c>
      <c r="Y16" s="26">
        <f>SUM(V16:X16)</f>
        <v>0</v>
      </c>
      <c r="Z16" s="50">
        <v>0</v>
      </c>
      <c r="AA16" s="51">
        <v>0</v>
      </c>
      <c r="AC16" s="49"/>
      <c r="AD16" s="50"/>
      <c r="AE16" s="50"/>
      <c r="AF16" s="50"/>
      <c r="AG16" s="50"/>
      <c r="AH16" s="50"/>
      <c r="AI16" s="50"/>
      <c r="AJ16" s="50"/>
      <c r="AK16" s="50"/>
      <c r="AL16" s="51"/>
      <c r="AO16" s="131"/>
      <c r="AP16" s="131"/>
    </row>
    <row r="17" spans="1:50" ht="24.9" customHeight="1" thickBot="1">
      <c r="A17" s="5" t="s">
        <v>31</v>
      </c>
      <c r="B17" s="216" t="s">
        <v>32</v>
      </c>
      <c r="C17" s="144">
        <f t="shared" ref="C17:E17" si="2">SUM(C18:C19)</f>
        <v>121</v>
      </c>
      <c r="D17" s="27">
        <f t="shared" si="2"/>
        <v>195</v>
      </c>
      <c r="E17" s="27">
        <f t="shared" si="2"/>
        <v>36</v>
      </c>
      <c r="F17" s="27">
        <f>SUM(F18:F19)</f>
        <v>352</v>
      </c>
      <c r="G17" s="27">
        <f t="shared" ref="G17:AA17" si="3">SUM(G18:G19)</f>
        <v>388</v>
      </c>
      <c r="H17" s="18"/>
      <c r="I17" s="27">
        <f t="shared" si="3"/>
        <v>274117.65118199994</v>
      </c>
      <c r="J17" s="27">
        <f t="shared" si="3"/>
        <v>214500.23539400002</v>
      </c>
      <c r="K17" s="27">
        <f t="shared" si="3"/>
        <v>229726.83441999988</v>
      </c>
      <c r="L17" s="27">
        <f t="shared" si="3"/>
        <v>11688.224328000033</v>
      </c>
      <c r="M17" s="27">
        <f t="shared" si="3"/>
        <v>31050.199999999997</v>
      </c>
      <c r="N17" s="27">
        <f t="shared" si="3"/>
        <v>272465.25874799991</v>
      </c>
      <c r="O17" s="27">
        <f t="shared" si="3"/>
        <v>214500.2353939999</v>
      </c>
      <c r="P17" s="27">
        <f t="shared" si="3"/>
        <v>218141.80999999991</v>
      </c>
      <c r="Q17" s="27">
        <f t="shared" si="3"/>
        <v>60117.681140197776</v>
      </c>
      <c r="R17" s="27">
        <f t="shared" si="3"/>
        <v>0</v>
      </c>
      <c r="S17" s="27">
        <f t="shared" si="3"/>
        <v>0</v>
      </c>
      <c r="T17" s="27">
        <f t="shared" si="3"/>
        <v>0</v>
      </c>
      <c r="U17" s="27">
        <f t="shared" si="3"/>
        <v>0</v>
      </c>
      <c r="V17" s="27">
        <f t="shared" si="3"/>
        <v>0</v>
      </c>
      <c r="W17" s="27">
        <f t="shared" si="3"/>
        <v>0</v>
      </c>
      <c r="X17" s="27">
        <f t="shared" si="3"/>
        <v>0</v>
      </c>
      <c r="Y17" s="27">
        <f t="shared" si="3"/>
        <v>0</v>
      </c>
      <c r="Z17" s="27">
        <f t="shared" si="3"/>
        <v>0</v>
      </c>
      <c r="AA17" s="145">
        <f t="shared" si="3"/>
        <v>0</v>
      </c>
      <c r="AC17" s="37">
        <f t="shared" ref="AC17:AL17" si="4">SUM(AC18:AC19)</f>
        <v>0</v>
      </c>
      <c r="AD17" s="38">
        <f t="shared" si="4"/>
        <v>0</v>
      </c>
      <c r="AE17" s="38">
        <f t="shared" si="4"/>
        <v>0</v>
      </c>
      <c r="AF17" s="38">
        <f t="shared" si="4"/>
        <v>0</v>
      </c>
      <c r="AG17" s="38">
        <f t="shared" si="4"/>
        <v>0</v>
      </c>
      <c r="AH17" s="38">
        <f t="shared" si="4"/>
        <v>0</v>
      </c>
      <c r="AI17" s="38">
        <f t="shared" si="4"/>
        <v>0</v>
      </c>
      <c r="AJ17" s="38">
        <f t="shared" si="4"/>
        <v>0</v>
      </c>
      <c r="AK17" s="38">
        <f t="shared" si="4"/>
        <v>0</v>
      </c>
      <c r="AL17" s="39">
        <f t="shared" si="4"/>
        <v>0</v>
      </c>
      <c r="AN17" s="131"/>
      <c r="AO17" s="131"/>
      <c r="AP17" s="131"/>
      <c r="AV17" s="131"/>
      <c r="AW17" s="131"/>
      <c r="AX17" s="131"/>
    </row>
    <row r="18" spans="1:50" ht="24.9" customHeight="1">
      <c r="A18" s="9"/>
      <c r="B18" s="220" t="s">
        <v>33</v>
      </c>
      <c r="C18" s="146">
        <v>15</v>
      </c>
      <c r="D18" s="28">
        <v>3</v>
      </c>
      <c r="E18" s="28">
        <v>36</v>
      </c>
      <c r="F18" s="28">
        <f>SUM(C18:E18)</f>
        <v>54</v>
      </c>
      <c r="G18" s="53">
        <v>26</v>
      </c>
      <c r="H18" s="17"/>
      <c r="I18" s="53">
        <v>36622.039999999994</v>
      </c>
      <c r="J18" s="53">
        <v>0</v>
      </c>
      <c r="K18" s="53">
        <v>5571.8399999999965</v>
      </c>
      <c r="L18" s="53">
        <v>0</v>
      </c>
      <c r="M18" s="53">
        <v>31050.199999999997</v>
      </c>
      <c r="N18" s="147">
        <f>SUM(K18:M18)</f>
        <v>36622.039999999994</v>
      </c>
      <c r="O18" s="53"/>
      <c r="P18" s="53">
        <v>36576.869999999995</v>
      </c>
      <c r="Q18" s="53">
        <v>36576.869999999995</v>
      </c>
      <c r="R18" s="53"/>
      <c r="S18" s="53"/>
      <c r="T18" s="53"/>
      <c r="U18" s="28">
        <f>SUM(R18:T18)</f>
        <v>0</v>
      </c>
      <c r="V18" s="53">
        <v>0</v>
      </c>
      <c r="W18" s="53">
        <v>0</v>
      </c>
      <c r="X18" s="53">
        <v>0</v>
      </c>
      <c r="Y18" s="28">
        <f>SUM(V18:X18)</f>
        <v>0</v>
      </c>
      <c r="Z18" s="53">
        <v>0</v>
      </c>
      <c r="AA18" s="54">
        <v>0</v>
      </c>
      <c r="AC18" s="52"/>
      <c r="AD18" s="53"/>
      <c r="AE18" s="53"/>
      <c r="AF18" s="53"/>
      <c r="AG18" s="53"/>
      <c r="AH18" s="53"/>
      <c r="AI18" s="53"/>
      <c r="AJ18" s="53"/>
      <c r="AK18" s="53"/>
      <c r="AL18" s="54"/>
      <c r="AN18" s="131"/>
      <c r="AO18" s="131"/>
      <c r="AP18" s="131"/>
      <c r="AV18" s="131"/>
      <c r="AW18" s="131"/>
      <c r="AX18" s="131"/>
    </row>
    <row r="19" spans="1:50" ht="28.2" thickBot="1">
      <c r="A19" s="11"/>
      <c r="B19" s="221" t="s">
        <v>34</v>
      </c>
      <c r="C19" s="148">
        <v>106</v>
      </c>
      <c r="D19" s="29">
        <v>192</v>
      </c>
      <c r="E19" s="29">
        <v>0</v>
      </c>
      <c r="F19" s="29">
        <f>SUM(C19:E19)</f>
        <v>298</v>
      </c>
      <c r="G19" s="56">
        <v>362</v>
      </c>
      <c r="H19" s="16"/>
      <c r="I19" s="56">
        <v>237495.61118199994</v>
      </c>
      <c r="J19" s="56">
        <v>214500.23539400002</v>
      </c>
      <c r="K19" s="56">
        <v>224154.99441999989</v>
      </c>
      <c r="L19" s="56">
        <v>11688.224328000033</v>
      </c>
      <c r="M19" s="56">
        <v>0</v>
      </c>
      <c r="N19" s="149">
        <f>SUM(K19:M19)</f>
        <v>235843.21874799993</v>
      </c>
      <c r="O19" s="56">
        <v>214500.2353939999</v>
      </c>
      <c r="P19" s="56">
        <v>181564.93999999992</v>
      </c>
      <c r="Q19" s="56">
        <v>23540.81114019778</v>
      </c>
      <c r="R19" s="56"/>
      <c r="S19" s="56"/>
      <c r="T19" s="56"/>
      <c r="U19" s="29">
        <f>SUM(R19:T19)</f>
        <v>0</v>
      </c>
      <c r="V19" s="56">
        <v>0</v>
      </c>
      <c r="W19" s="56">
        <v>0</v>
      </c>
      <c r="X19" s="56">
        <v>0</v>
      </c>
      <c r="Y19" s="29">
        <f>SUM(V19:X19)</f>
        <v>0</v>
      </c>
      <c r="Z19" s="56">
        <v>0</v>
      </c>
      <c r="AA19" s="57">
        <v>0</v>
      </c>
      <c r="AC19" s="55"/>
      <c r="AD19" s="56"/>
      <c r="AE19" s="56"/>
      <c r="AF19" s="56"/>
      <c r="AG19" s="56"/>
      <c r="AH19" s="56"/>
      <c r="AI19" s="56"/>
      <c r="AJ19" s="56"/>
      <c r="AK19" s="56"/>
      <c r="AL19" s="57"/>
      <c r="AN19" s="131"/>
      <c r="AO19" s="131"/>
      <c r="AP19" s="131"/>
      <c r="AV19" s="131"/>
      <c r="AW19" s="131"/>
      <c r="AX19" s="131"/>
    </row>
    <row r="20" spans="1:50" ht="24.9" customHeight="1" thickBot="1">
      <c r="A20" s="5" t="s">
        <v>35</v>
      </c>
      <c r="B20" s="216" t="s">
        <v>2</v>
      </c>
      <c r="C20" s="150"/>
      <c r="D20" s="30"/>
      <c r="E20" s="30"/>
      <c r="F20" s="30">
        <f>SUM(C20:E20)</f>
        <v>0</v>
      </c>
      <c r="G20" s="59">
        <v>0</v>
      </c>
      <c r="H20" s="15"/>
      <c r="I20" s="59">
        <v>0</v>
      </c>
      <c r="J20" s="59">
        <v>0</v>
      </c>
      <c r="K20" s="59"/>
      <c r="L20" s="59"/>
      <c r="M20" s="59"/>
      <c r="N20" s="151">
        <f>SUM(K20:M20)</f>
        <v>0</v>
      </c>
      <c r="O20" s="59"/>
      <c r="P20" s="59">
        <v>0</v>
      </c>
      <c r="Q20" s="59">
        <v>0</v>
      </c>
      <c r="R20" s="59"/>
      <c r="S20" s="59"/>
      <c r="T20" s="59"/>
      <c r="U20" s="30">
        <f>SUM(R20:T20)</f>
        <v>0</v>
      </c>
      <c r="V20" s="59">
        <v>0</v>
      </c>
      <c r="W20" s="59">
        <v>0</v>
      </c>
      <c r="X20" s="59">
        <v>0</v>
      </c>
      <c r="Y20" s="30">
        <f>SUM(V20:X20)</f>
        <v>0</v>
      </c>
      <c r="Z20" s="59">
        <v>0</v>
      </c>
      <c r="AA20" s="60">
        <v>0</v>
      </c>
      <c r="AC20" s="58"/>
      <c r="AD20" s="59"/>
      <c r="AE20" s="59"/>
      <c r="AF20" s="59"/>
      <c r="AG20" s="59"/>
      <c r="AH20" s="59"/>
      <c r="AI20" s="59"/>
      <c r="AJ20" s="59"/>
      <c r="AK20" s="59"/>
      <c r="AL20" s="60"/>
      <c r="AN20" s="131"/>
      <c r="AO20" s="131"/>
      <c r="AP20" s="131"/>
      <c r="AV20" s="131"/>
      <c r="AW20" s="131"/>
      <c r="AX20" s="131"/>
    </row>
    <row r="21" spans="1:50" ht="24.9" customHeight="1" thickBot="1">
      <c r="A21" s="5" t="s">
        <v>36</v>
      </c>
      <c r="B21" s="216" t="s">
        <v>37</v>
      </c>
      <c r="C21" s="144">
        <f t="shared" ref="C21:AA21" si="5">SUM(C22:C23)</f>
        <v>1678</v>
      </c>
      <c r="D21" s="27">
        <f t="shared" si="5"/>
        <v>499</v>
      </c>
      <c r="E21" s="27">
        <f t="shared" si="5"/>
        <v>0</v>
      </c>
      <c r="F21" s="27">
        <f>SUM(F22:F23)</f>
        <v>2177</v>
      </c>
      <c r="G21" s="27">
        <f t="shared" si="5"/>
        <v>2251</v>
      </c>
      <c r="H21" s="27">
        <f t="shared" si="5"/>
        <v>2177</v>
      </c>
      <c r="I21" s="27">
        <f t="shared" si="5"/>
        <v>1915528.6198349823</v>
      </c>
      <c r="J21" s="27">
        <f t="shared" si="5"/>
        <v>1099287.84896811</v>
      </c>
      <c r="K21" s="27">
        <f t="shared" si="5"/>
        <v>1081412.6298363553</v>
      </c>
      <c r="L21" s="27">
        <f t="shared" si="5"/>
        <v>530893.03161199694</v>
      </c>
      <c r="M21" s="27">
        <f t="shared" si="5"/>
        <v>0</v>
      </c>
      <c r="N21" s="27">
        <f t="shared" si="5"/>
        <v>1612305.6614483523</v>
      </c>
      <c r="O21" s="27">
        <f t="shared" si="5"/>
        <v>908903.0617105104</v>
      </c>
      <c r="P21" s="27">
        <f t="shared" si="5"/>
        <v>1686736.939999985</v>
      </c>
      <c r="Q21" s="27">
        <f t="shared" si="5"/>
        <v>584881.01464565424</v>
      </c>
      <c r="R21" s="27">
        <f t="shared" si="5"/>
        <v>1113762.9099999988</v>
      </c>
      <c r="S21" s="27">
        <f t="shared" si="5"/>
        <v>431037.27</v>
      </c>
      <c r="T21" s="27">
        <f t="shared" si="5"/>
        <v>0</v>
      </c>
      <c r="U21" s="27">
        <f t="shared" si="5"/>
        <v>1544800.1799999988</v>
      </c>
      <c r="V21" s="27">
        <f t="shared" si="5"/>
        <v>334264.32599999942</v>
      </c>
      <c r="W21" s="27">
        <f t="shared" si="5"/>
        <v>149348.84600000025</v>
      </c>
      <c r="X21" s="27">
        <f t="shared" si="5"/>
        <v>0</v>
      </c>
      <c r="Y21" s="27">
        <f t="shared" si="5"/>
        <v>483613.17199999967</v>
      </c>
      <c r="Z21" s="27">
        <f t="shared" si="5"/>
        <v>1075582.0749530632</v>
      </c>
      <c r="AA21" s="145">
        <f t="shared" si="5"/>
        <v>295636.59895306441</v>
      </c>
      <c r="AC21" s="37">
        <f t="shared" ref="AC21:AL21" si="6">SUM(AC22:AC23)</f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9">
        <f t="shared" si="6"/>
        <v>0</v>
      </c>
      <c r="AN21" s="131"/>
      <c r="AO21" s="131"/>
      <c r="AP21" s="131"/>
      <c r="AV21" s="131"/>
      <c r="AW21" s="131"/>
      <c r="AX21" s="131"/>
    </row>
    <row r="22" spans="1:50" ht="24.9" customHeight="1">
      <c r="A22" s="9"/>
      <c r="B22" s="220" t="s">
        <v>38</v>
      </c>
      <c r="C22" s="137">
        <v>1678</v>
      </c>
      <c r="D22" s="23">
        <v>499</v>
      </c>
      <c r="E22" s="23">
        <v>0</v>
      </c>
      <c r="F22" s="23">
        <f>SUM(C22:E22)</f>
        <v>2177</v>
      </c>
      <c r="G22" s="41">
        <v>2251</v>
      </c>
      <c r="H22" s="41">
        <v>2177</v>
      </c>
      <c r="I22" s="41">
        <v>1915528.6198349823</v>
      </c>
      <c r="J22" s="41">
        <v>1099287.84896811</v>
      </c>
      <c r="K22" s="41">
        <v>1081412.6298363553</v>
      </c>
      <c r="L22" s="41">
        <v>530893.03161199694</v>
      </c>
      <c r="M22" s="41">
        <v>0</v>
      </c>
      <c r="N22" s="138">
        <f>SUM(K22:M22)</f>
        <v>1612305.6614483523</v>
      </c>
      <c r="O22" s="41">
        <v>908903.0617105104</v>
      </c>
      <c r="P22" s="41">
        <v>1686736.939999985</v>
      </c>
      <c r="Q22" s="41">
        <v>584881.01464565424</v>
      </c>
      <c r="R22" s="41">
        <v>1113762.9099999988</v>
      </c>
      <c r="S22" s="41">
        <v>431037.27</v>
      </c>
      <c r="T22" s="41">
        <v>0</v>
      </c>
      <c r="U22" s="23">
        <f>SUM(R22:T22)</f>
        <v>1544800.1799999988</v>
      </c>
      <c r="V22" s="41">
        <v>334264.32599999942</v>
      </c>
      <c r="W22" s="41">
        <v>149348.84600000025</v>
      </c>
      <c r="X22" s="41">
        <v>0</v>
      </c>
      <c r="Y22" s="23">
        <f>SUM(V22:X22)</f>
        <v>483613.17199999967</v>
      </c>
      <c r="Z22" s="41">
        <v>1075582.0749530632</v>
      </c>
      <c r="AA22" s="42">
        <v>295636.59895306441</v>
      </c>
      <c r="AC22" s="40"/>
      <c r="AD22" s="41"/>
      <c r="AE22" s="41"/>
      <c r="AF22" s="41"/>
      <c r="AG22" s="41"/>
      <c r="AH22" s="41"/>
      <c r="AI22" s="41"/>
      <c r="AJ22" s="41"/>
      <c r="AK22" s="41"/>
      <c r="AL22" s="42"/>
      <c r="AN22" s="131"/>
      <c r="AO22" s="131"/>
      <c r="AP22" s="131"/>
      <c r="AV22" s="131"/>
      <c r="AW22" s="131"/>
      <c r="AX22" s="131"/>
    </row>
    <row r="23" spans="1:50" ht="24.9" customHeight="1" thickBot="1">
      <c r="A23" s="11"/>
      <c r="B23" s="222" t="s">
        <v>39</v>
      </c>
      <c r="C23" s="80"/>
      <c r="D23" s="81"/>
      <c r="E23" s="81"/>
      <c r="F23" s="81">
        <f>SUM(C23:E23)</f>
        <v>0</v>
      </c>
      <c r="G23" s="81">
        <v>0</v>
      </c>
      <c r="H23" s="81"/>
      <c r="I23" s="81">
        <v>0</v>
      </c>
      <c r="J23" s="81">
        <v>0</v>
      </c>
      <c r="K23" s="81"/>
      <c r="L23" s="81"/>
      <c r="M23" s="81"/>
      <c r="N23" s="152">
        <f>SUM(K23:M23)</f>
        <v>0</v>
      </c>
      <c r="O23" s="81"/>
      <c r="P23" s="81">
        <v>0</v>
      </c>
      <c r="Q23" s="81">
        <v>0</v>
      </c>
      <c r="R23" s="81"/>
      <c r="S23" s="81"/>
      <c r="T23" s="81"/>
      <c r="U23" s="81">
        <f>SUM(R23:T23)</f>
        <v>0</v>
      </c>
      <c r="V23" s="81">
        <v>0</v>
      </c>
      <c r="W23" s="81">
        <v>0</v>
      </c>
      <c r="X23" s="81">
        <v>0</v>
      </c>
      <c r="Y23" s="81">
        <f>SUM(V23:X23)</f>
        <v>0</v>
      </c>
      <c r="Z23" s="81">
        <v>0</v>
      </c>
      <c r="AA23" s="82">
        <v>0</v>
      </c>
      <c r="AC23" s="80"/>
      <c r="AD23" s="81"/>
      <c r="AE23" s="81"/>
      <c r="AF23" s="81"/>
      <c r="AG23" s="81"/>
      <c r="AH23" s="81"/>
      <c r="AI23" s="81"/>
      <c r="AJ23" s="81"/>
      <c r="AK23" s="81"/>
      <c r="AL23" s="82"/>
      <c r="AN23" s="131"/>
      <c r="AO23" s="131"/>
      <c r="AP23" s="131"/>
      <c r="AV23" s="131"/>
      <c r="AW23" s="131"/>
      <c r="AX23" s="131"/>
    </row>
    <row r="24" spans="1:50" ht="24.9" customHeight="1" thickBot="1">
      <c r="A24" s="5" t="s">
        <v>40</v>
      </c>
      <c r="B24" s="216" t="s">
        <v>41</v>
      </c>
      <c r="C24" s="153">
        <f t="shared" ref="C24:AA24" si="7">SUM(C25:C27)</f>
        <v>7480</v>
      </c>
      <c r="D24" s="31">
        <f t="shared" si="7"/>
        <v>652873</v>
      </c>
      <c r="E24" s="31">
        <f t="shared" si="7"/>
        <v>0</v>
      </c>
      <c r="F24" s="31">
        <f>SUM(F25:F27)</f>
        <v>660353</v>
      </c>
      <c r="G24" s="31">
        <f t="shared" si="7"/>
        <v>77661</v>
      </c>
      <c r="H24" s="31">
        <f t="shared" si="7"/>
        <v>660351</v>
      </c>
      <c r="I24" s="31">
        <f t="shared" si="7"/>
        <v>1780440.8574177788</v>
      </c>
      <c r="J24" s="31">
        <f t="shared" si="7"/>
        <v>45055.485183199999</v>
      </c>
      <c r="K24" s="31">
        <f t="shared" si="7"/>
        <v>94561.226337555432</v>
      </c>
      <c r="L24" s="31">
        <f t="shared" si="7"/>
        <v>1674730.7442212235</v>
      </c>
      <c r="M24" s="31">
        <f t="shared" si="7"/>
        <v>0</v>
      </c>
      <c r="N24" s="31">
        <f t="shared" si="7"/>
        <v>1769291.9705587788</v>
      </c>
      <c r="O24" s="31">
        <f t="shared" si="7"/>
        <v>40020.131051200042</v>
      </c>
      <c r="P24" s="31">
        <f t="shared" si="7"/>
        <v>1687893.6924730821</v>
      </c>
      <c r="Q24" s="31">
        <f t="shared" si="7"/>
        <v>1625676.7612139944</v>
      </c>
      <c r="R24" s="31">
        <f t="shared" si="7"/>
        <v>55589.041666666664</v>
      </c>
      <c r="S24" s="31">
        <f t="shared" si="7"/>
        <v>259225.92251633992</v>
      </c>
      <c r="T24" s="31">
        <f t="shared" si="7"/>
        <v>0</v>
      </c>
      <c r="U24" s="31">
        <f t="shared" si="7"/>
        <v>314814.96418300655</v>
      </c>
      <c r="V24" s="31">
        <f t="shared" si="7"/>
        <v>26496.737666666679</v>
      </c>
      <c r="W24" s="31">
        <f t="shared" si="7"/>
        <v>194882.74651633992</v>
      </c>
      <c r="X24" s="31">
        <f t="shared" si="7"/>
        <v>0</v>
      </c>
      <c r="Y24" s="31">
        <f t="shared" si="7"/>
        <v>221379.48418300657</v>
      </c>
      <c r="Z24" s="31">
        <f t="shared" si="7"/>
        <v>348755.7976143792</v>
      </c>
      <c r="AA24" s="154">
        <f t="shared" si="7"/>
        <v>277095.10961437924</v>
      </c>
      <c r="AC24" s="61">
        <f t="shared" ref="AC24:AL24" si="8">SUM(AC25:AC27)</f>
        <v>0</v>
      </c>
      <c r="AD24" s="62">
        <f t="shared" si="8"/>
        <v>0</v>
      </c>
      <c r="AE24" s="62">
        <f t="shared" si="8"/>
        <v>0</v>
      </c>
      <c r="AF24" s="62">
        <f t="shared" si="8"/>
        <v>0</v>
      </c>
      <c r="AG24" s="62">
        <f t="shared" si="8"/>
        <v>0</v>
      </c>
      <c r="AH24" s="62">
        <f t="shared" si="8"/>
        <v>0</v>
      </c>
      <c r="AI24" s="62">
        <f t="shared" si="8"/>
        <v>0</v>
      </c>
      <c r="AJ24" s="62">
        <f t="shared" si="8"/>
        <v>0</v>
      </c>
      <c r="AK24" s="62">
        <f t="shared" si="8"/>
        <v>0</v>
      </c>
      <c r="AL24" s="63">
        <f t="shared" si="8"/>
        <v>0</v>
      </c>
      <c r="AN24" s="131"/>
      <c r="AO24" s="131"/>
      <c r="AP24" s="131"/>
      <c r="AV24" s="131"/>
      <c r="AW24" s="131"/>
      <c r="AX24" s="131"/>
    </row>
    <row r="25" spans="1:50" ht="24.9" customHeight="1">
      <c r="A25" s="9"/>
      <c r="B25" s="220" t="s">
        <v>42</v>
      </c>
      <c r="C25" s="137">
        <v>7192</v>
      </c>
      <c r="D25" s="23">
        <v>652363</v>
      </c>
      <c r="E25" s="23">
        <v>0</v>
      </c>
      <c r="F25" s="23">
        <f>SUM(C25:E25)</f>
        <v>659555</v>
      </c>
      <c r="G25" s="41">
        <v>76752</v>
      </c>
      <c r="H25" s="41">
        <v>659555</v>
      </c>
      <c r="I25" s="41">
        <v>1672893.7777777791</v>
      </c>
      <c r="J25" s="41">
        <v>0</v>
      </c>
      <c r="K25" s="41">
        <v>56860.555555555606</v>
      </c>
      <c r="L25" s="41">
        <v>1616033.2222222236</v>
      </c>
      <c r="M25" s="41">
        <v>0</v>
      </c>
      <c r="N25" s="138">
        <f>SUM(K25:M25)</f>
        <v>1672893.7777777791</v>
      </c>
      <c r="O25" s="41"/>
      <c r="P25" s="41">
        <v>1586046.5524730824</v>
      </c>
      <c r="Q25" s="41">
        <v>1586046.5524730824</v>
      </c>
      <c r="R25" s="41">
        <v>6986.8916666666728</v>
      </c>
      <c r="S25" s="41">
        <v>155181.22251633997</v>
      </c>
      <c r="T25" s="41">
        <v>0</v>
      </c>
      <c r="U25" s="23">
        <f>SUM(R25:T25)</f>
        <v>162168.11418300663</v>
      </c>
      <c r="V25" s="41">
        <v>6986.8916666666728</v>
      </c>
      <c r="W25" s="41">
        <v>155181.22251633997</v>
      </c>
      <c r="X25" s="41">
        <v>0</v>
      </c>
      <c r="Y25" s="23">
        <f>SUM(V25:X25)</f>
        <v>162168.11418300663</v>
      </c>
      <c r="Z25" s="41">
        <v>223039.77761437927</v>
      </c>
      <c r="AA25" s="42">
        <v>223039.77761437927</v>
      </c>
      <c r="AC25" s="40"/>
      <c r="AD25" s="41"/>
      <c r="AE25" s="41"/>
      <c r="AF25" s="41"/>
      <c r="AG25" s="41"/>
      <c r="AH25" s="41"/>
      <c r="AI25" s="41"/>
      <c r="AJ25" s="41"/>
      <c r="AK25" s="41"/>
      <c r="AL25" s="42"/>
      <c r="AN25" s="131"/>
      <c r="AO25" s="131"/>
      <c r="AP25" s="131"/>
      <c r="AV25" s="131"/>
      <c r="AW25" s="131"/>
      <c r="AX25" s="131"/>
    </row>
    <row r="26" spans="1:50" ht="24.9" customHeight="1">
      <c r="A26" s="10"/>
      <c r="B26" s="223" t="s">
        <v>3</v>
      </c>
      <c r="C26" s="74">
        <v>285.99999999999989</v>
      </c>
      <c r="D26" s="75">
        <v>510</v>
      </c>
      <c r="E26" s="75">
        <v>0</v>
      </c>
      <c r="F26" s="75">
        <f>SUM(C26:E26)</f>
        <v>795.99999999999989</v>
      </c>
      <c r="G26" s="75">
        <v>906</v>
      </c>
      <c r="H26" s="41">
        <v>795.99999999999989</v>
      </c>
      <c r="I26" s="75">
        <v>103494.97963999964</v>
      </c>
      <c r="J26" s="75">
        <v>42063.3851832</v>
      </c>
      <c r="K26" s="75">
        <v>34454.89858199982</v>
      </c>
      <c r="L26" s="75">
        <v>58697.521998999815</v>
      </c>
      <c r="M26" s="75">
        <v>0</v>
      </c>
      <c r="N26" s="155">
        <f>SUM(K26:M26)</f>
        <v>93152.420580999635</v>
      </c>
      <c r="O26" s="75">
        <v>37423.513291200041</v>
      </c>
      <c r="P26" s="75">
        <v>92107.899999999674</v>
      </c>
      <c r="Q26" s="75">
        <v>37682.358680062163</v>
      </c>
      <c r="R26" s="75">
        <v>48602.149999999994</v>
      </c>
      <c r="S26" s="75">
        <v>104044.69999999995</v>
      </c>
      <c r="T26" s="75">
        <v>0</v>
      </c>
      <c r="U26" s="75">
        <f>SUM(R26:T26)</f>
        <v>152646.84999999995</v>
      </c>
      <c r="V26" s="75">
        <v>19509.846000000005</v>
      </c>
      <c r="W26" s="75">
        <v>39701.523999999947</v>
      </c>
      <c r="X26" s="75">
        <v>0</v>
      </c>
      <c r="Y26" s="75">
        <f>SUM(V26:X26)</f>
        <v>59211.369999999952</v>
      </c>
      <c r="Z26" s="75">
        <v>124716.01999999993</v>
      </c>
      <c r="AA26" s="76">
        <v>53855.331999999937</v>
      </c>
      <c r="AC26" s="74"/>
      <c r="AD26" s="75"/>
      <c r="AE26" s="75"/>
      <c r="AF26" s="75"/>
      <c r="AG26" s="75"/>
      <c r="AH26" s="75"/>
      <c r="AI26" s="75"/>
      <c r="AJ26" s="75"/>
      <c r="AK26" s="75"/>
      <c r="AL26" s="76"/>
      <c r="AN26" s="131"/>
      <c r="AO26" s="131"/>
      <c r="AP26" s="131"/>
      <c r="AV26" s="131"/>
      <c r="AW26" s="131"/>
      <c r="AX26" s="131"/>
    </row>
    <row r="27" spans="1:50" ht="24.9" customHeight="1" thickBot="1">
      <c r="A27" s="11"/>
      <c r="B27" s="222" t="s">
        <v>43</v>
      </c>
      <c r="C27" s="156">
        <v>2</v>
      </c>
      <c r="D27" s="32">
        <v>0</v>
      </c>
      <c r="E27" s="32">
        <v>0</v>
      </c>
      <c r="F27" s="32">
        <f>SUM(C27:E27)</f>
        <v>2</v>
      </c>
      <c r="G27" s="67">
        <v>3</v>
      </c>
      <c r="H27" s="16"/>
      <c r="I27" s="67">
        <v>4052.1</v>
      </c>
      <c r="J27" s="67">
        <v>2992.1</v>
      </c>
      <c r="K27" s="67">
        <v>3245.7722000000012</v>
      </c>
      <c r="L27" s="67">
        <v>0</v>
      </c>
      <c r="M27" s="67">
        <v>0</v>
      </c>
      <c r="N27" s="157">
        <f>SUM(K27:M27)</f>
        <v>3245.7722000000012</v>
      </c>
      <c r="O27" s="67">
        <v>2596.617760000001</v>
      </c>
      <c r="P27" s="67">
        <v>9739.2400000000016</v>
      </c>
      <c r="Q27" s="67">
        <v>1947.8500608496179</v>
      </c>
      <c r="R27" s="67"/>
      <c r="S27" s="67"/>
      <c r="T27" s="67"/>
      <c r="U27" s="32">
        <f>SUM(R27:T27)</f>
        <v>0</v>
      </c>
      <c r="V27" s="67">
        <v>0</v>
      </c>
      <c r="W27" s="67">
        <v>0</v>
      </c>
      <c r="X27" s="67">
        <v>0</v>
      </c>
      <c r="Y27" s="32">
        <f>SUM(V27:X27)</f>
        <v>0</v>
      </c>
      <c r="Z27" s="67">
        <v>1000</v>
      </c>
      <c r="AA27" s="68">
        <v>200</v>
      </c>
      <c r="AC27" s="72"/>
      <c r="AD27" s="67"/>
      <c r="AE27" s="67"/>
      <c r="AF27" s="67"/>
      <c r="AG27" s="67"/>
      <c r="AH27" s="67"/>
      <c r="AI27" s="67"/>
      <c r="AJ27" s="67"/>
      <c r="AK27" s="67"/>
      <c r="AL27" s="68"/>
      <c r="AN27" s="131"/>
      <c r="AO27" s="131"/>
      <c r="AP27" s="131"/>
      <c r="AV27" s="131"/>
      <c r="AW27" s="131"/>
      <c r="AX27" s="131"/>
    </row>
    <row r="28" spans="1:50" ht="24.9" customHeight="1" thickBot="1">
      <c r="A28" s="5" t="s">
        <v>44</v>
      </c>
      <c r="B28" s="216" t="s">
        <v>4</v>
      </c>
      <c r="C28" s="150"/>
      <c r="D28" s="30"/>
      <c r="E28" s="30"/>
      <c r="F28" s="30">
        <f>SUM(C28:E28)</f>
        <v>0</v>
      </c>
      <c r="G28" s="59">
        <v>0</v>
      </c>
      <c r="H28" s="19"/>
      <c r="I28" s="59">
        <v>0</v>
      </c>
      <c r="J28" s="59">
        <v>0</v>
      </c>
      <c r="K28" s="59"/>
      <c r="L28" s="59"/>
      <c r="M28" s="59"/>
      <c r="N28" s="151">
        <f>SUM(K28:M28)</f>
        <v>0</v>
      </c>
      <c r="O28" s="59"/>
      <c r="P28" s="59">
        <v>0</v>
      </c>
      <c r="Q28" s="59">
        <v>0</v>
      </c>
      <c r="R28" s="59"/>
      <c r="S28" s="59"/>
      <c r="T28" s="59"/>
      <c r="U28" s="30">
        <f>SUM(R28:T28)</f>
        <v>0</v>
      </c>
      <c r="V28" s="59">
        <v>0</v>
      </c>
      <c r="W28" s="59">
        <v>0</v>
      </c>
      <c r="X28" s="59">
        <v>0</v>
      </c>
      <c r="Y28" s="30">
        <f>SUM(V28:X28)</f>
        <v>0</v>
      </c>
      <c r="Z28" s="59">
        <v>0</v>
      </c>
      <c r="AA28" s="60">
        <v>0</v>
      </c>
      <c r="AC28" s="58"/>
      <c r="AD28" s="59"/>
      <c r="AE28" s="59"/>
      <c r="AF28" s="59"/>
      <c r="AG28" s="59"/>
      <c r="AH28" s="59"/>
      <c r="AI28" s="59"/>
      <c r="AJ28" s="59"/>
      <c r="AK28" s="59"/>
      <c r="AL28" s="60"/>
      <c r="AN28" s="131"/>
      <c r="AO28" s="131"/>
      <c r="AP28" s="131"/>
      <c r="AV28" s="131"/>
      <c r="AW28" s="131"/>
      <c r="AX28" s="131"/>
    </row>
    <row r="29" spans="1:50" ht="24.9" customHeight="1" thickBot="1">
      <c r="A29" s="12" t="s">
        <v>45</v>
      </c>
      <c r="B29" s="224" t="s">
        <v>12</v>
      </c>
      <c r="C29" s="158">
        <v>51</v>
      </c>
      <c r="D29" s="33">
        <v>0</v>
      </c>
      <c r="E29" s="33">
        <v>0</v>
      </c>
      <c r="F29" s="33">
        <f>SUM(C29:E29)</f>
        <v>51</v>
      </c>
      <c r="G29" s="6">
        <v>46</v>
      </c>
      <c r="H29" s="159">
        <v>51</v>
      </c>
      <c r="I29" s="6">
        <v>5692494.0159960659</v>
      </c>
      <c r="J29" s="6">
        <v>5692494.0159960659</v>
      </c>
      <c r="K29" s="6">
        <v>5467573.64140906</v>
      </c>
      <c r="L29" s="6">
        <v>0</v>
      </c>
      <c r="M29" s="6">
        <v>0</v>
      </c>
      <c r="N29" s="160">
        <f>SUM(K29:M29)</f>
        <v>5467573.64140906</v>
      </c>
      <c r="O29" s="6">
        <v>5471737.7931975406</v>
      </c>
      <c r="P29" s="6">
        <v>3930780.6700000023</v>
      </c>
      <c r="Q29" s="6">
        <v>3067.260653750971</v>
      </c>
      <c r="R29" s="6"/>
      <c r="S29" s="6"/>
      <c r="T29" s="6"/>
      <c r="U29" s="33">
        <f>SUM(R29:T29)</f>
        <v>0</v>
      </c>
      <c r="V29" s="6">
        <v>0</v>
      </c>
      <c r="W29" s="6">
        <v>0</v>
      </c>
      <c r="X29" s="6">
        <v>0</v>
      </c>
      <c r="Y29" s="33">
        <f>SUM(V29:X29)</f>
        <v>0</v>
      </c>
      <c r="Z29" s="6">
        <v>0</v>
      </c>
      <c r="AA29" s="13">
        <v>0</v>
      </c>
      <c r="AC29" s="21"/>
      <c r="AD29" s="6"/>
      <c r="AE29" s="6"/>
      <c r="AF29" s="6"/>
      <c r="AG29" s="6"/>
      <c r="AH29" s="6"/>
      <c r="AI29" s="6"/>
      <c r="AJ29" s="6"/>
      <c r="AK29" s="6"/>
      <c r="AL29" s="13"/>
      <c r="AN29" s="131"/>
      <c r="AO29" s="131"/>
      <c r="AP29" s="131"/>
      <c r="AV29" s="131"/>
      <c r="AW29" s="131"/>
      <c r="AX29" s="131"/>
    </row>
    <row r="30" spans="1:50" ht="36.6" thickBot="1">
      <c r="A30" s="5" t="s">
        <v>46</v>
      </c>
      <c r="B30" s="224" t="s">
        <v>47</v>
      </c>
      <c r="C30" s="153">
        <f t="shared" ref="C30:AA30" si="9">SUM(C31:C32)</f>
        <v>37</v>
      </c>
      <c r="D30" s="31">
        <f t="shared" si="9"/>
        <v>0</v>
      </c>
      <c r="E30" s="31">
        <f t="shared" si="9"/>
        <v>0</v>
      </c>
      <c r="F30" s="31">
        <f>SUM(F31:F32)</f>
        <v>37</v>
      </c>
      <c r="G30" s="31">
        <f t="shared" si="9"/>
        <v>31</v>
      </c>
      <c r="H30" s="15"/>
      <c r="I30" s="31">
        <f t="shared" si="9"/>
        <v>2984252.0780940028</v>
      </c>
      <c r="J30" s="31">
        <f t="shared" si="9"/>
        <v>2984252.0780940028</v>
      </c>
      <c r="K30" s="31">
        <f t="shared" si="9"/>
        <v>2909353.4929060051</v>
      </c>
      <c r="L30" s="31">
        <f t="shared" si="9"/>
        <v>0</v>
      </c>
      <c r="M30" s="31">
        <f t="shared" si="9"/>
        <v>0</v>
      </c>
      <c r="N30" s="31">
        <f t="shared" si="9"/>
        <v>2909353.4929060051</v>
      </c>
      <c r="O30" s="31">
        <f t="shared" si="9"/>
        <v>2910288.3587243864</v>
      </c>
      <c r="P30" s="31">
        <f t="shared" si="9"/>
        <v>2557758.6300000018</v>
      </c>
      <c r="Q30" s="31">
        <f t="shared" si="9"/>
        <v>688.67475300561637</v>
      </c>
      <c r="R30" s="31">
        <f t="shared" si="9"/>
        <v>0</v>
      </c>
      <c r="S30" s="31">
        <f t="shared" si="9"/>
        <v>0</v>
      </c>
      <c r="T30" s="31">
        <f t="shared" si="9"/>
        <v>0</v>
      </c>
      <c r="U30" s="31">
        <f t="shared" si="9"/>
        <v>0</v>
      </c>
      <c r="V30" s="31">
        <f t="shared" si="9"/>
        <v>0</v>
      </c>
      <c r="W30" s="31">
        <f t="shared" si="9"/>
        <v>0</v>
      </c>
      <c r="X30" s="31">
        <f t="shared" si="9"/>
        <v>0</v>
      </c>
      <c r="Y30" s="31">
        <f t="shared" si="9"/>
        <v>0</v>
      </c>
      <c r="Z30" s="31">
        <f t="shared" si="9"/>
        <v>0</v>
      </c>
      <c r="AA30" s="154">
        <f t="shared" si="9"/>
        <v>0</v>
      </c>
      <c r="AC30" s="61">
        <f t="shared" ref="AC30:AL30" si="10">SUM(AC31:AC32)</f>
        <v>0</v>
      </c>
      <c r="AD30" s="62">
        <f t="shared" si="10"/>
        <v>0</v>
      </c>
      <c r="AE30" s="62">
        <f t="shared" si="10"/>
        <v>0</v>
      </c>
      <c r="AF30" s="62">
        <f t="shared" si="10"/>
        <v>0</v>
      </c>
      <c r="AG30" s="62">
        <f t="shared" si="10"/>
        <v>0</v>
      </c>
      <c r="AH30" s="62">
        <f t="shared" si="10"/>
        <v>0</v>
      </c>
      <c r="AI30" s="62">
        <f t="shared" si="10"/>
        <v>0</v>
      </c>
      <c r="AJ30" s="62">
        <f t="shared" si="10"/>
        <v>0</v>
      </c>
      <c r="AK30" s="62">
        <f t="shared" si="10"/>
        <v>0</v>
      </c>
      <c r="AL30" s="63">
        <f t="shared" si="10"/>
        <v>0</v>
      </c>
      <c r="AN30" s="131"/>
      <c r="AO30" s="131"/>
      <c r="AP30" s="131"/>
      <c r="AV30" s="131"/>
      <c r="AW30" s="131"/>
      <c r="AX30" s="131"/>
    </row>
    <row r="31" spans="1:50" ht="27.6">
      <c r="A31" s="9"/>
      <c r="B31" s="220" t="s">
        <v>48</v>
      </c>
      <c r="C31" s="77">
        <v>37</v>
      </c>
      <c r="D31" s="78"/>
      <c r="E31" s="78">
        <v>0</v>
      </c>
      <c r="F31" s="78">
        <f>SUM(C31:E31)</f>
        <v>37</v>
      </c>
      <c r="G31" s="78">
        <v>31</v>
      </c>
      <c r="H31" s="14"/>
      <c r="I31" s="78">
        <v>2984252.0780940028</v>
      </c>
      <c r="J31" s="78">
        <v>2984252.0780940028</v>
      </c>
      <c r="K31" s="78">
        <v>2909353.4929060051</v>
      </c>
      <c r="L31" s="78"/>
      <c r="M31" s="78">
        <v>0</v>
      </c>
      <c r="N31" s="161">
        <f>SUM(K31:M31)</f>
        <v>2909353.4929060051</v>
      </c>
      <c r="O31" s="78">
        <v>2910288.3587243864</v>
      </c>
      <c r="P31" s="78">
        <v>2557758.6300000018</v>
      </c>
      <c r="Q31" s="78">
        <v>688.67475300561637</v>
      </c>
      <c r="R31" s="78"/>
      <c r="S31" s="78"/>
      <c r="T31" s="78"/>
      <c r="U31" s="78">
        <f>SUM(R31:T31)</f>
        <v>0</v>
      </c>
      <c r="V31" s="78">
        <v>0</v>
      </c>
      <c r="W31" s="78">
        <v>0</v>
      </c>
      <c r="X31" s="78">
        <v>0</v>
      </c>
      <c r="Y31" s="78">
        <f>SUM(V31:X31)</f>
        <v>0</v>
      </c>
      <c r="Z31" s="78">
        <v>0</v>
      </c>
      <c r="AA31" s="79">
        <v>0</v>
      </c>
      <c r="AC31" s="77"/>
      <c r="AD31" s="78"/>
      <c r="AE31" s="78"/>
      <c r="AF31" s="78"/>
      <c r="AG31" s="78"/>
      <c r="AH31" s="78"/>
      <c r="AI31" s="78"/>
      <c r="AJ31" s="78"/>
      <c r="AK31" s="78"/>
      <c r="AL31" s="79"/>
      <c r="AN31" s="131"/>
      <c r="AO31" s="131"/>
      <c r="AP31" s="131"/>
      <c r="AV31" s="131"/>
      <c r="AW31" s="131"/>
      <c r="AX31" s="131"/>
    </row>
    <row r="32" spans="1:50" ht="42" thickBot="1">
      <c r="A32" s="11"/>
      <c r="B32" s="222" t="s">
        <v>49</v>
      </c>
      <c r="C32" s="80"/>
      <c r="D32" s="81"/>
      <c r="E32" s="81"/>
      <c r="F32" s="81">
        <f>SUM(C32:E32)</f>
        <v>0</v>
      </c>
      <c r="G32" s="81">
        <v>0</v>
      </c>
      <c r="H32" s="73"/>
      <c r="I32" s="81">
        <v>0</v>
      </c>
      <c r="J32" s="81">
        <v>0</v>
      </c>
      <c r="K32" s="81"/>
      <c r="L32" s="81"/>
      <c r="M32" s="81"/>
      <c r="N32" s="152">
        <f>SUM(K32:M32)</f>
        <v>0</v>
      </c>
      <c r="O32" s="81"/>
      <c r="P32" s="81">
        <v>0</v>
      </c>
      <c r="Q32" s="81">
        <v>0</v>
      </c>
      <c r="R32" s="81"/>
      <c r="S32" s="81"/>
      <c r="T32" s="81"/>
      <c r="U32" s="81">
        <f>SUM(R32:T32)</f>
        <v>0</v>
      </c>
      <c r="V32" s="81">
        <v>0</v>
      </c>
      <c r="W32" s="81">
        <v>0</v>
      </c>
      <c r="X32" s="81">
        <v>0</v>
      </c>
      <c r="Y32" s="81">
        <f>SUM(V32:X32)</f>
        <v>0</v>
      </c>
      <c r="Z32" s="81">
        <v>0</v>
      </c>
      <c r="AA32" s="82">
        <v>0</v>
      </c>
      <c r="AC32" s="80"/>
      <c r="AD32" s="81"/>
      <c r="AE32" s="81"/>
      <c r="AF32" s="81"/>
      <c r="AG32" s="81"/>
      <c r="AH32" s="81"/>
      <c r="AI32" s="81"/>
      <c r="AJ32" s="81"/>
      <c r="AK32" s="81"/>
      <c r="AL32" s="82"/>
      <c r="AN32" s="131"/>
      <c r="AO32" s="131"/>
      <c r="AP32" s="131"/>
      <c r="AV32" s="131"/>
      <c r="AW32" s="131"/>
      <c r="AX32" s="131"/>
    </row>
    <row r="33" spans="1:50" ht="24.6" thickBot="1">
      <c r="A33" s="5" t="s">
        <v>50</v>
      </c>
      <c r="B33" s="216" t="s">
        <v>13</v>
      </c>
      <c r="C33" s="150"/>
      <c r="D33" s="30"/>
      <c r="E33" s="30"/>
      <c r="F33" s="30">
        <f>SUM(C33:E33)</f>
        <v>0</v>
      </c>
      <c r="G33" s="59">
        <v>0</v>
      </c>
      <c r="H33" s="59">
        <v>0</v>
      </c>
      <c r="I33" s="59">
        <v>0</v>
      </c>
      <c r="J33" s="59">
        <v>0</v>
      </c>
      <c r="K33" s="59"/>
      <c r="L33" s="59"/>
      <c r="M33" s="59"/>
      <c r="N33" s="151">
        <f>SUM(K33:M33)</f>
        <v>0</v>
      </c>
      <c r="O33" s="59"/>
      <c r="P33" s="59">
        <v>0</v>
      </c>
      <c r="Q33" s="59">
        <v>0</v>
      </c>
      <c r="R33" s="59"/>
      <c r="S33" s="59"/>
      <c r="T33" s="59"/>
      <c r="U33" s="30">
        <f>SUM(R33:T33)</f>
        <v>0</v>
      </c>
      <c r="V33" s="59">
        <v>0</v>
      </c>
      <c r="W33" s="59">
        <v>0</v>
      </c>
      <c r="X33" s="59">
        <v>0</v>
      </c>
      <c r="Y33" s="30">
        <f>SUM(V33:X33)</f>
        <v>0</v>
      </c>
      <c r="Z33" s="59">
        <v>0</v>
      </c>
      <c r="AA33" s="60">
        <v>0</v>
      </c>
      <c r="AC33" s="58"/>
      <c r="AD33" s="59"/>
      <c r="AE33" s="59"/>
      <c r="AF33" s="59"/>
      <c r="AG33" s="59"/>
      <c r="AH33" s="59"/>
      <c r="AI33" s="59"/>
      <c r="AJ33" s="59"/>
      <c r="AK33" s="59"/>
      <c r="AL33" s="60"/>
      <c r="AN33" s="131"/>
      <c r="AO33" s="131"/>
      <c r="AP33" s="131"/>
      <c r="AV33" s="131"/>
      <c r="AW33" s="131"/>
      <c r="AX33" s="131"/>
    </row>
    <row r="34" spans="1:50" ht="36.6" thickBot="1">
      <c r="A34" s="5" t="s">
        <v>51</v>
      </c>
      <c r="B34" s="216" t="s">
        <v>14</v>
      </c>
      <c r="C34" s="153">
        <f t="shared" ref="C34:AA34" si="11">SUM(C35:C36)</f>
        <v>0</v>
      </c>
      <c r="D34" s="31">
        <f t="shared" si="11"/>
        <v>0</v>
      </c>
      <c r="E34" s="31">
        <f t="shared" si="11"/>
        <v>0</v>
      </c>
      <c r="F34" s="31">
        <f>SUM(F35:F36)</f>
        <v>0</v>
      </c>
      <c r="G34" s="31">
        <f t="shared" si="11"/>
        <v>0</v>
      </c>
      <c r="H34" s="16"/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0</v>
      </c>
      <c r="P34" s="31">
        <f t="shared" si="11"/>
        <v>0</v>
      </c>
      <c r="Q34" s="31">
        <f t="shared" si="11"/>
        <v>0</v>
      </c>
      <c r="R34" s="31">
        <f t="shared" si="11"/>
        <v>0</v>
      </c>
      <c r="S34" s="31">
        <f t="shared" si="11"/>
        <v>0</v>
      </c>
      <c r="T34" s="31">
        <f t="shared" si="11"/>
        <v>0</v>
      </c>
      <c r="U34" s="31">
        <f t="shared" si="11"/>
        <v>0</v>
      </c>
      <c r="V34" s="31">
        <f t="shared" si="11"/>
        <v>0</v>
      </c>
      <c r="W34" s="31">
        <f t="shared" si="11"/>
        <v>0</v>
      </c>
      <c r="X34" s="31">
        <f t="shared" si="11"/>
        <v>0</v>
      </c>
      <c r="Y34" s="31">
        <f t="shared" si="11"/>
        <v>0</v>
      </c>
      <c r="Z34" s="31">
        <f t="shared" si="11"/>
        <v>0</v>
      </c>
      <c r="AA34" s="154">
        <f t="shared" si="11"/>
        <v>0</v>
      </c>
      <c r="AC34" s="61">
        <f t="shared" ref="AC34:AL34" si="12">SUM(AC35:AC36)</f>
        <v>0</v>
      </c>
      <c r="AD34" s="62">
        <f t="shared" si="12"/>
        <v>0</v>
      </c>
      <c r="AE34" s="62">
        <f t="shared" si="12"/>
        <v>0</v>
      </c>
      <c r="AF34" s="62">
        <f t="shared" si="12"/>
        <v>0</v>
      </c>
      <c r="AG34" s="62">
        <f t="shared" si="12"/>
        <v>0</v>
      </c>
      <c r="AH34" s="62">
        <f t="shared" si="12"/>
        <v>0</v>
      </c>
      <c r="AI34" s="62">
        <f t="shared" si="12"/>
        <v>0</v>
      </c>
      <c r="AJ34" s="62">
        <f t="shared" si="12"/>
        <v>0</v>
      </c>
      <c r="AK34" s="62">
        <f t="shared" si="12"/>
        <v>0</v>
      </c>
      <c r="AL34" s="63">
        <f t="shared" si="12"/>
        <v>0</v>
      </c>
      <c r="AN34" s="131"/>
      <c r="AO34" s="131"/>
      <c r="AP34" s="131"/>
      <c r="AV34" s="131"/>
      <c r="AW34" s="131"/>
      <c r="AX34" s="131"/>
    </row>
    <row r="35" spans="1:50" ht="27.6">
      <c r="A35" s="9"/>
      <c r="B35" s="225" t="s">
        <v>52</v>
      </c>
      <c r="C35" s="146"/>
      <c r="D35" s="28"/>
      <c r="E35" s="28"/>
      <c r="F35" s="28">
        <f>SUM(C35:E35)</f>
        <v>0</v>
      </c>
      <c r="G35" s="53">
        <v>0</v>
      </c>
      <c r="H35" s="17"/>
      <c r="I35" s="53">
        <v>0</v>
      </c>
      <c r="J35" s="53">
        <v>0</v>
      </c>
      <c r="K35" s="53"/>
      <c r="L35" s="53"/>
      <c r="M35" s="53"/>
      <c r="N35" s="147">
        <f>SUM(K35:M35)</f>
        <v>0</v>
      </c>
      <c r="O35" s="53"/>
      <c r="P35" s="53">
        <v>0</v>
      </c>
      <c r="Q35" s="53">
        <v>0</v>
      </c>
      <c r="R35" s="53"/>
      <c r="S35" s="53"/>
      <c r="T35" s="53"/>
      <c r="U35" s="28">
        <f>SUM(R35:T35)</f>
        <v>0</v>
      </c>
      <c r="V35" s="53">
        <v>0</v>
      </c>
      <c r="W35" s="53">
        <v>0</v>
      </c>
      <c r="X35" s="53">
        <v>0</v>
      </c>
      <c r="Y35" s="28">
        <f>SUM(V35:X35)</f>
        <v>0</v>
      </c>
      <c r="Z35" s="53">
        <v>0</v>
      </c>
      <c r="AA35" s="54">
        <v>0</v>
      </c>
      <c r="AC35" s="52"/>
      <c r="AD35" s="53"/>
      <c r="AE35" s="53"/>
      <c r="AF35" s="53"/>
      <c r="AG35" s="53"/>
      <c r="AH35" s="53"/>
      <c r="AI35" s="53"/>
      <c r="AJ35" s="53"/>
      <c r="AK35" s="53"/>
      <c r="AL35" s="54"/>
      <c r="AN35" s="131"/>
      <c r="AO35" s="131"/>
      <c r="AP35" s="131"/>
      <c r="AV35" s="131"/>
      <c r="AW35" s="131"/>
      <c r="AX35" s="131"/>
    </row>
    <row r="36" spans="1:50" ht="42" thickBot="1">
      <c r="A36" s="11"/>
      <c r="B36" s="222" t="s">
        <v>53</v>
      </c>
      <c r="C36" s="80"/>
      <c r="D36" s="81"/>
      <c r="E36" s="81"/>
      <c r="F36" s="81">
        <f>SUM(C36:E36)</f>
        <v>0</v>
      </c>
      <c r="G36" s="81">
        <v>0</v>
      </c>
      <c r="H36" s="20"/>
      <c r="I36" s="81">
        <v>0</v>
      </c>
      <c r="J36" s="81">
        <v>0</v>
      </c>
      <c r="K36" s="81"/>
      <c r="L36" s="81"/>
      <c r="M36" s="81"/>
      <c r="N36" s="152">
        <f>SUM(K36:M36)</f>
        <v>0</v>
      </c>
      <c r="O36" s="81"/>
      <c r="P36" s="81">
        <v>0</v>
      </c>
      <c r="Q36" s="81">
        <v>0</v>
      </c>
      <c r="R36" s="81"/>
      <c r="S36" s="81"/>
      <c r="T36" s="81"/>
      <c r="U36" s="81">
        <f>SUM(R36:T36)</f>
        <v>0</v>
      </c>
      <c r="V36" s="81">
        <v>0</v>
      </c>
      <c r="W36" s="81">
        <v>0</v>
      </c>
      <c r="X36" s="81">
        <v>0</v>
      </c>
      <c r="Y36" s="81">
        <f>SUM(V36:X36)</f>
        <v>0</v>
      </c>
      <c r="Z36" s="81">
        <v>0</v>
      </c>
      <c r="AA36" s="82">
        <v>0</v>
      </c>
      <c r="AC36" s="80"/>
      <c r="AD36" s="81"/>
      <c r="AE36" s="81"/>
      <c r="AF36" s="81"/>
      <c r="AG36" s="81"/>
      <c r="AH36" s="81"/>
      <c r="AI36" s="81"/>
      <c r="AJ36" s="81"/>
      <c r="AK36" s="81"/>
      <c r="AL36" s="82"/>
      <c r="AN36" s="131"/>
      <c r="AO36" s="131"/>
      <c r="AP36" s="131"/>
      <c r="AV36" s="131"/>
      <c r="AW36" s="131"/>
      <c r="AX36" s="131"/>
    </row>
    <row r="37" spans="1:50" ht="15" thickBot="1">
      <c r="A37" s="5" t="s">
        <v>54</v>
      </c>
      <c r="B37" s="216" t="s">
        <v>5</v>
      </c>
      <c r="C37" s="162">
        <v>2</v>
      </c>
      <c r="D37" s="163">
        <v>2</v>
      </c>
      <c r="E37" s="163">
        <v>0</v>
      </c>
      <c r="F37" s="163">
        <f>SUM(C37:E37)</f>
        <v>4</v>
      </c>
      <c r="G37" s="65">
        <v>4</v>
      </c>
      <c r="H37" s="18"/>
      <c r="I37" s="65">
        <v>19907.021999999997</v>
      </c>
      <c r="J37" s="65">
        <v>15778.56</v>
      </c>
      <c r="K37" s="65">
        <v>5547.8220000000001</v>
      </c>
      <c r="L37" s="65">
        <v>14359.199999999997</v>
      </c>
      <c r="M37" s="65">
        <v>0</v>
      </c>
      <c r="N37" s="164">
        <f>SUM(K37:M37)</f>
        <v>19907.021999999997</v>
      </c>
      <c r="O37" s="65">
        <v>15778.559999999998</v>
      </c>
      <c r="P37" s="65">
        <v>15951.119999999997</v>
      </c>
      <c r="Q37" s="65">
        <v>3337.2765177862984</v>
      </c>
      <c r="R37" s="65">
        <v>9607.0500000000065</v>
      </c>
      <c r="S37" s="65">
        <v>1210</v>
      </c>
      <c r="T37" s="65">
        <v>0</v>
      </c>
      <c r="U37" s="163">
        <f>SUM(R37:T37)</f>
        <v>10817.050000000007</v>
      </c>
      <c r="V37" s="65">
        <v>1921.4100000000071</v>
      </c>
      <c r="W37" s="65">
        <v>242</v>
      </c>
      <c r="X37" s="65">
        <v>0</v>
      </c>
      <c r="Y37" s="163">
        <f>SUM(V37:X37)</f>
        <v>2163.4100000000071</v>
      </c>
      <c r="Z37" s="65">
        <v>-11042.949999999993</v>
      </c>
      <c r="AA37" s="66">
        <v>-2208.5899999999929</v>
      </c>
      <c r="AC37" s="64"/>
      <c r="AD37" s="65"/>
      <c r="AE37" s="65"/>
      <c r="AF37" s="65"/>
      <c r="AG37" s="65"/>
      <c r="AH37" s="65"/>
      <c r="AI37" s="65"/>
      <c r="AJ37" s="65"/>
      <c r="AK37" s="65"/>
      <c r="AL37" s="66"/>
      <c r="AN37" s="131"/>
      <c r="AO37" s="131"/>
      <c r="AP37" s="131"/>
      <c r="AV37" s="131"/>
      <c r="AW37" s="131"/>
      <c r="AX37" s="131"/>
    </row>
    <row r="38" spans="1:50" ht="24.6" thickBot="1">
      <c r="A38" s="5" t="s">
        <v>55</v>
      </c>
      <c r="B38" s="216" t="s">
        <v>56</v>
      </c>
      <c r="C38" s="150">
        <v>55</v>
      </c>
      <c r="D38" s="30">
        <v>46</v>
      </c>
      <c r="E38" s="30">
        <v>0</v>
      </c>
      <c r="F38" s="30">
        <f>SUM(C38:E38)</f>
        <v>101</v>
      </c>
      <c r="G38" s="59">
        <v>149</v>
      </c>
      <c r="H38" s="19"/>
      <c r="I38" s="59">
        <v>603399.41769690509</v>
      </c>
      <c r="J38" s="59">
        <v>463274.73383287102</v>
      </c>
      <c r="K38" s="59">
        <v>571319.79618990514</v>
      </c>
      <c r="L38" s="59">
        <v>26754.820400999932</v>
      </c>
      <c r="M38" s="59"/>
      <c r="N38" s="151">
        <f>SUM(K38:M38)</f>
        <v>598074.61659090512</v>
      </c>
      <c r="O38" s="59">
        <v>458652.39689277112</v>
      </c>
      <c r="P38" s="59">
        <v>517818.15000000037</v>
      </c>
      <c r="Q38" s="59">
        <v>114007.7379005939</v>
      </c>
      <c r="R38" s="59">
        <v>2935.0200000000186</v>
      </c>
      <c r="S38" s="59">
        <v>3253.8700000000026</v>
      </c>
      <c r="T38" s="59">
        <v>0</v>
      </c>
      <c r="U38" s="30">
        <f>SUM(R38:T38)</f>
        <v>6188.8900000000212</v>
      </c>
      <c r="V38" s="59">
        <v>377.99900000001071</v>
      </c>
      <c r="W38" s="59">
        <v>488.08050000000367</v>
      </c>
      <c r="X38" s="59">
        <v>0</v>
      </c>
      <c r="Y38" s="30">
        <f>SUM(V38:X38)</f>
        <v>866.07950000001438</v>
      </c>
      <c r="Z38" s="59">
        <v>69788.890000000014</v>
      </c>
      <c r="AA38" s="60">
        <v>4812.543500000007</v>
      </c>
      <c r="AC38" s="58"/>
      <c r="AD38" s="59"/>
      <c r="AE38" s="59"/>
      <c r="AF38" s="59"/>
      <c r="AG38" s="59"/>
      <c r="AH38" s="59"/>
      <c r="AI38" s="59"/>
      <c r="AJ38" s="59"/>
      <c r="AK38" s="59"/>
      <c r="AL38" s="60"/>
      <c r="AN38" s="131"/>
      <c r="AO38" s="131"/>
      <c r="AP38" s="131"/>
      <c r="AV38" s="131"/>
      <c r="AW38" s="131"/>
      <c r="AX38" s="131"/>
    </row>
    <row r="39" spans="1:50" ht="15" thickBot="1">
      <c r="A39" s="5" t="s">
        <v>57</v>
      </c>
      <c r="B39" s="216" t="s">
        <v>6</v>
      </c>
      <c r="C39" s="150">
        <v>13</v>
      </c>
      <c r="D39" s="30">
        <v>0</v>
      </c>
      <c r="E39" s="30">
        <v>0</v>
      </c>
      <c r="F39" s="30">
        <f>SUM(C39:E39)</f>
        <v>13</v>
      </c>
      <c r="G39" s="59">
        <v>12</v>
      </c>
      <c r="H39" s="19"/>
      <c r="I39" s="59">
        <v>1059277.2608170956</v>
      </c>
      <c r="J39" s="59">
        <v>631134.88558776001</v>
      </c>
      <c r="K39" s="59">
        <v>1059277.2608170956</v>
      </c>
      <c r="L39" s="59">
        <v>0</v>
      </c>
      <c r="M39" s="59">
        <v>0</v>
      </c>
      <c r="N39" s="151">
        <f>SUM(K39:M39)</f>
        <v>1059277.2608170956</v>
      </c>
      <c r="O39" s="59">
        <v>631134.88558776025</v>
      </c>
      <c r="P39" s="59">
        <v>662670.9800000001</v>
      </c>
      <c r="Q39" s="59">
        <v>372766.19873145828</v>
      </c>
      <c r="R39" s="59">
        <v>34005.620000000003</v>
      </c>
      <c r="S39" s="59">
        <v>0</v>
      </c>
      <c r="T39" s="59"/>
      <c r="U39" s="30">
        <f>SUM(R39:T39)</f>
        <v>34005.620000000003</v>
      </c>
      <c r="V39" s="59">
        <v>34005.620000000003</v>
      </c>
      <c r="W39" s="59">
        <v>0</v>
      </c>
      <c r="X39" s="59">
        <v>0</v>
      </c>
      <c r="Y39" s="30">
        <f>SUM(V39:X39)</f>
        <v>34005.620000000003</v>
      </c>
      <c r="Z39" s="59">
        <v>37261.39</v>
      </c>
      <c r="AA39" s="60">
        <v>37261.39</v>
      </c>
      <c r="AC39" s="58"/>
      <c r="AD39" s="59"/>
      <c r="AE39" s="59"/>
      <c r="AF39" s="59"/>
      <c r="AG39" s="59"/>
      <c r="AH39" s="59"/>
      <c r="AI39" s="59"/>
      <c r="AJ39" s="59"/>
      <c r="AK39" s="59"/>
      <c r="AL39" s="60"/>
      <c r="AN39" s="131"/>
      <c r="AO39" s="131"/>
      <c r="AP39" s="131"/>
      <c r="AV39" s="131"/>
      <c r="AW39" s="131"/>
      <c r="AX39" s="131"/>
    </row>
    <row r="40" spans="1:50" ht="15" thickBot="1">
      <c r="A40" s="5" t="s">
        <v>58</v>
      </c>
      <c r="B40" s="216" t="s">
        <v>7</v>
      </c>
      <c r="C40" s="153">
        <f t="shared" ref="C40:AA40" si="13">SUM(C41:C43)</f>
        <v>0</v>
      </c>
      <c r="D40" s="31">
        <f t="shared" si="13"/>
        <v>0</v>
      </c>
      <c r="E40" s="31">
        <f t="shared" si="13"/>
        <v>0</v>
      </c>
      <c r="F40" s="31">
        <f>SUM(F41:F43)</f>
        <v>0</v>
      </c>
      <c r="G40" s="31">
        <f t="shared" si="13"/>
        <v>0</v>
      </c>
      <c r="H40" s="19"/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3"/>
        <v>0</v>
      </c>
      <c r="O40" s="31">
        <f t="shared" si="13"/>
        <v>0</v>
      </c>
      <c r="P40" s="31">
        <f t="shared" si="13"/>
        <v>0</v>
      </c>
      <c r="Q40" s="31">
        <f t="shared" si="13"/>
        <v>0</v>
      </c>
      <c r="R40" s="31">
        <f t="shared" si="13"/>
        <v>0</v>
      </c>
      <c r="S40" s="31">
        <f t="shared" si="13"/>
        <v>0</v>
      </c>
      <c r="T40" s="31">
        <f t="shared" si="13"/>
        <v>0</v>
      </c>
      <c r="U40" s="31">
        <f t="shared" si="13"/>
        <v>0</v>
      </c>
      <c r="V40" s="31">
        <f t="shared" si="13"/>
        <v>0</v>
      </c>
      <c r="W40" s="31">
        <f t="shared" si="13"/>
        <v>0</v>
      </c>
      <c r="X40" s="31">
        <f t="shared" si="13"/>
        <v>0</v>
      </c>
      <c r="Y40" s="31">
        <f t="shared" si="13"/>
        <v>0</v>
      </c>
      <c r="Z40" s="31">
        <f t="shared" si="13"/>
        <v>0</v>
      </c>
      <c r="AA40" s="154">
        <f t="shared" si="13"/>
        <v>0</v>
      </c>
      <c r="AC40" s="37">
        <f t="shared" ref="AC40:AL40" si="14">SUM(AC41:AC43)</f>
        <v>0</v>
      </c>
      <c r="AD40" s="38">
        <f t="shared" si="14"/>
        <v>0</v>
      </c>
      <c r="AE40" s="38">
        <f t="shared" si="14"/>
        <v>0</v>
      </c>
      <c r="AF40" s="38">
        <f t="shared" si="14"/>
        <v>0</v>
      </c>
      <c r="AG40" s="38">
        <f t="shared" si="14"/>
        <v>0</v>
      </c>
      <c r="AH40" s="38">
        <f t="shared" si="14"/>
        <v>0</v>
      </c>
      <c r="AI40" s="38">
        <f t="shared" si="14"/>
        <v>0</v>
      </c>
      <c r="AJ40" s="38">
        <f t="shared" si="14"/>
        <v>0</v>
      </c>
      <c r="AK40" s="38">
        <f t="shared" si="14"/>
        <v>0</v>
      </c>
      <c r="AL40" s="39">
        <f t="shared" si="14"/>
        <v>0</v>
      </c>
      <c r="AN40" s="131"/>
      <c r="AO40" s="131"/>
      <c r="AP40" s="131"/>
      <c r="AV40" s="131"/>
      <c r="AW40" s="131"/>
      <c r="AX40" s="131"/>
    </row>
    <row r="41" spans="1:50" ht="27.6">
      <c r="A41" s="9"/>
      <c r="B41" s="226" t="s">
        <v>59</v>
      </c>
      <c r="C41" s="165"/>
      <c r="D41" s="34"/>
      <c r="E41" s="34"/>
      <c r="F41" s="34">
        <f>SUM(C41:E41)</f>
        <v>0</v>
      </c>
      <c r="G41" s="70">
        <v>0</v>
      </c>
      <c r="H41" s="17"/>
      <c r="I41" s="70">
        <v>0</v>
      </c>
      <c r="J41" s="70">
        <v>0</v>
      </c>
      <c r="K41" s="70"/>
      <c r="L41" s="70"/>
      <c r="M41" s="70"/>
      <c r="N41" s="36">
        <f>SUM(K41:M41)</f>
        <v>0</v>
      </c>
      <c r="O41" s="70"/>
      <c r="P41" s="70">
        <v>0</v>
      </c>
      <c r="Q41" s="70">
        <v>0</v>
      </c>
      <c r="R41" s="70"/>
      <c r="S41" s="70"/>
      <c r="T41" s="70"/>
      <c r="U41" s="34">
        <f>SUM(R41:T41)</f>
        <v>0</v>
      </c>
      <c r="V41" s="70">
        <v>0</v>
      </c>
      <c r="W41" s="70">
        <v>0</v>
      </c>
      <c r="X41" s="70">
        <v>0</v>
      </c>
      <c r="Y41" s="34">
        <f>SUM(V41:X41)</f>
        <v>0</v>
      </c>
      <c r="Z41" s="70">
        <v>0</v>
      </c>
      <c r="AA41" s="71">
        <v>0</v>
      </c>
      <c r="AC41" s="69"/>
      <c r="AD41" s="70"/>
      <c r="AE41" s="70"/>
      <c r="AF41" s="70"/>
      <c r="AG41" s="70"/>
      <c r="AH41" s="70"/>
      <c r="AI41" s="70"/>
      <c r="AJ41" s="70"/>
      <c r="AK41" s="70"/>
      <c r="AL41" s="71"/>
      <c r="AN41" s="131"/>
      <c r="AO41" s="131"/>
      <c r="AP41" s="131"/>
      <c r="AV41" s="131"/>
      <c r="AW41" s="131"/>
      <c r="AX41" s="131"/>
    </row>
    <row r="42" spans="1:50" ht="27.6">
      <c r="A42" s="10"/>
      <c r="B42" s="223" t="s">
        <v>60</v>
      </c>
      <c r="C42" s="74"/>
      <c r="D42" s="75"/>
      <c r="E42" s="75"/>
      <c r="F42" s="75">
        <f>SUM(C42:E42)</f>
        <v>0</v>
      </c>
      <c r="G42" s="75">
        <v>0</v>
      </c>
      <c r="H42" s="73"/>
      <c r="I42" s="75">
        <v>0</v>
      </c>
      <c r="J42" s="75">
        <v>0</v>
      </c>
      <c r="K42" s="75"/>
      <c r="L42" s="75"/>
      <c r="M42" s="75"/>
      <c r="N42" s="155">
        <f>SUM(K42:M42)</f>
        <v>0</v>
      </c>
      <c r="O42" s="75"/>
      <c r="P42" s="75">
        <v>0</v>
      </c>
      <c r="Q42" s="75">
        <v>0</v>
      </c>
      <c r="R42" s="75"/>
      <c r="S42" s="75"/>
      <c r="T42" s="75"/>
      <c r="U42" s="75">
        <f>SUM(R42:T42)</f>
        <v>0</v>
      </c>
      <c r="V42" s="75">
        <v>0</v>
      </c>
      <c r="W42" s="75">
        <v>0</v>
      </c>
      <c r="X42" s="75">
        <v>0</v>
      </c>
      <c r="Y42" s="75">
        <f>SUM(V42:X42)</f>
        <v>0</v>
      </c>
      <c r="Z42" s="75">
        <v>0</v>
      </c>
      <c r="AA42" s="76">
        <v>0</v>
      </c>
      <c r="AC42" s="74"/>
      <c r="AD42" s="75"/>
      <c r="AE42" s="75"/>
      <c r="AF42" s="75"/>
      <c r="AG42" s="75"/>
      <c r="AH42" s="75"/>
      <c r="AI42" s="75"/>
      <c r="AJ42" s="75"/>
      <c r="AK42" s="75"/>
      <c r="AL42" s="76"/>
      <c r="AN42" s="131"/>
      <c r="AO42" s="131"/>
      <c r="AP42" s="131"/>
      <c r="AV42" s="131"/>
      <c r="AW42" s="131"/>
      <c r="AX42" s="131"/>
    </row>
    <row r="43" spans="1:50" ht="15" thickBot="1">
      <c r="A43" s="11"/>
      <c r="B43" s="227" t="s">
        <v>61</v>
      </c>
      <c r="C43" s="156"/>
      <c r="D43" s="32"/>
      <c r="E43" s="32"/>
      <c r="F43" s="32">
        <f>SUM(C43:E43)</f>
        <v>0</v>
      </c>
      <c r="G43" s="67">
        <v>0</v>
      </c>
      <c r="H43" s="16"/>
      <c r="I43" s="67">
        <v>0</v>
      </c>
      <c r="J43" s="67">
        <v>0</v>
      </c>
      <c r="K43" s="67"/>
      <c r="L43" s="67"/>
      <c r="M43" s="67"/>
      <c r="N43" s="157">
        <f>SUM(K43:M43)</f>
        <v>0</v>
      </c>
      <c r="O43" s="67"/>
      <c r="P43" s="67">
        <v>0</v>
      </c>
      <c r="Q43" s="67">
        <v>0</v>
      </c>
      <c r="R43" s="67"/>
      <c r="S43" s="67"/>
      <c r="T43" s="67"/>
      <c r="U43" s="32">
        <f>SUM(R43:T43)</f>
        <v>0</v>
      </c>
      <c r="V43" s="67">
        <v>0</v>
      </c>
      <c r="W43" s="67">
        <v>0</v>
      </c>
      <c r="X43" s="67">
        <v>0</v>
      </c>
      <c r="Y43" s="32">
        <f>SUM(V43:X43)</f>
        <v>0</v>
      </c>
      <c r="Z43" s="67">
        <v>0</v>
      </c>
      <c r="AA43" s="68">
        <v>0</v>
      </c>
      <c r="AC43" s="72"/>
      <c r="AD43" s="67"/>
      <c r="AE43" s="67"/>
      <c r="AF43" s="67"/>
      <c r="AG43" s="67"/>
      <c r="AH43" s="67"/>
      <c r="AI43" s="67"/>
      <c r="AJ43" s="67"/>
      <c r="AK43" s="67"/>
      <c r="AL43" s="68"/>
      <c r="AN43" s="131"/>
      <c r="AO43" s="131"/>
      <c r="AP43" s="131"/>
      <c r="AV43" s="131"/>
      <c r="AW43" s="131"/>
      <c r="AX43" s="131"/>
    </row>
    <row r="44" spans="1:50" ht="15" thickBot="1">
      <c r="A44" s="5" t="s">
        <v>62</v>
      </c>
      <c r="B44" s="216" t="s">
        <v>8</v>
      </c>
      <c r="C44" s="150"/>
      <c r="D44" s="30"/>
      <c r="E44" s="30"/>
      <c r="F44" s="30">
        <f>SUM(C44:E44)</f>
        <v>0</v>
      </c>
      <c r="G44" s="59">
        <v>0</v>
      </c>
      <c r="H44" s="19"/>
      <c r="I44" s="59">
        <v>0</v>
      </c>
      <c r="J44" s="59">
        <v>0</v>
      </c>
      <c r="K44" s="59"/>
      <c r="L44" s="59"/>
      <c r="M44" s="59"/>
      <c r="N44" s="151">
        <f>SUM(K44:M44)</f>
        <v>0</v>
      </c>
      <c r="O44" s="59"/>
      <c r="P44" s="59">
        <v>0</v>
      </c>
      <c r="Q44" s="59">
        <v>0</v>
      </c>
      <c r="R44" s="59"/>
      <c r="S44" s="59"/>
      <c r="T44" s="59"/>
      <c r="U44" s="30">
        <f>SUM(R44:T44)</f>
        <v>0</v>
      </c>
      <c r="V44" s="59">
        <v>0</v>
      </c>
      <c r="W44" s="59">
        <v>0</v>
      </c>
      <c r="X44" s="59">
        <v>0</v>
      </c>
      <c r="Y44" s="30">
        <f>SUM(V44:X44)</f>
        <v>0</v>
      </c>
      <c r="Z44" s="59">
        <v>0</v>
      </c>
      <c r="AA44" s="60">
        <v>0</v>
      </c>
      <c r="AC44" s="58"/>
      <c r="AD44" s="59"/>
      <c r="AE44" s="59"/>
      <c r="AF44" s="59"/>
      <c r="AG44" s="59"/>
      <c r="AH44" s="59"/>
      <c r="AI44" s="59"/>
      <c r="AJ44" s="59"/>
      <c r="AK44" s="59"/>
      <c r="AL44" s="60"/>
      <c r="AN44" s="131"/>
      <c r="AO44" s="131"/>
      <c r="AP44" s="131"/>
      <c r="AV44" s="131"/>
      <c r="AW44" s="131"/>
      <c r="AX44" s="131"/>
    </row>
    <row r="45" spans="1:50" ht="36.6" thickBot="1">
      <c r="A45" s="5" t="s">
        <v>63</v>
      </c>
      <c r="B45" s="216" t="s">
        <v>64</v>
      </c>
      <c r="C45" s="153">
        <f t="shared" ref="C45:AA45" si="15">SUM(C46:C48)</f>
        <v>20</v>
      </c>
      <c r="D45" s="31">
        <f t="shared" si="15"/>
        <v>39</v>
      </c>
      <c r="E45" s="31">
        <f t="shared" si="15"/>
        <v>1</v>
      </c>
      <c r="F45" s="31">
        <f>SUM(F46:F48)</f>
        <v>60</v>
      </c>
      <c r="G45" s="31">
        <f t="shared" si="15"/>
        <v>66</v>
      </c>
      <c r="H45" s="19"/>
      <c r="I45" s="31">
        <f t="shared" si="15"/>
        <v>139204.66330999995</v>
      </c>
      <c r="J45" s="31">
        <f t="shared" si="15"/>
        <v>108932.05088999969</v>
      </c>
      <c r="K45" s="31">
        <f t="shared" si="15"/>
        <v>127304.03370999995</v>
      </c>
      <c r="L45" s="31">
        <f t="shared" si="15"/>
        <v>8991.9995999999937</v>
      </c>
      <c r="M45" s="31">
        <f t="shared" si="15"/>
        <v>2855.9</v>
      </c>
      <c r="N45" s="31">
        <f t="shared" si="15"/>
        <v>139151.93330999993</v>
      </c>
      <c r="O45" s="31">
        <f t="shared" si="15"/>
        <v>108889.86588999968</v>
      </c>
      <c r="P45" s="31">
        <f t="shared" si="15"/>
        <v>115964.5199999999</v>
      </c>
      <c r="Q45" s="31">
        <f t="shared" si="15"/>
        <v>35308.363891641624</v>
      </c>
      <c r="R45" s="31">
        <f t="shared" si="15"/>
        <v>15000</v>
      </c>
      <c r="S45" s="31">
        <f t="shared" si="15"/>
        <v>868.5</v>
      </c>
      <c r="T45" s="31">
        <f t="shared" si="15"/>
        <v>0</v>
      </c>
      <c r="U45" s="31">
        <f t="shared" si="15"/>
        <v>15868.5</v>
      </c>
      <c r="V45" s="31">
        <f t="shared" si="15"/>
        <v>3000</v>
      </c>
      <c r="W45" s="31">
        <f t="shared" si="15"/>
        <v>130.27499999999986</v>
      </c>
      <c r="X45" s="31">
        <f t="shared" si="15"/>
        <v>0</v>
      </c>
      <c r="Y45" s="31">
        <f t="shared" si="15"/>
        <v>3130.2749999999996</v>
      </c>
      <c r="Z45" s="31">
        <f t="shared" si="15"/>
        <v>15868.5</v>
      </c>
      <c r="AA45" s="154">
        <f t="shared" si="15"/>
        <v>3130.2749999999996</v>
      </c>
      <c r="AC45" s="61">
        <f t="shared" ref="AC45:AL45" si="16">SUM(AC46:AC48)</f>
        <v>0</v>
      </c>
      <c r="AD45" s="62">
        <f t="shared" si="16"/>
        <v>0</v>
      </c>
      <c r="AE45" s="62">
        <f t="shared" si="16"/>
        <v>0</v>
      </c>
      <c r="AF45" s="62">
        <f t="shared" si="16"/>
        <v>0</v>
      </c>
      <c r="AG45" s="62">
        <f t="shared" si="16"/>
        <v>0</v>
      </c>
      <c r="AH45" s="62">
        <f t="shared" si="16"/>
        <v>0</v>
      </c>
      <c r="AI45" s="62">
        <f t="shared" si="16"/>
        <v>0</v>
      </c>
      <c r="AJ45" s="62">
        <f t="shared" si="16"/>
        <v>0</v>
      </c>
      <c r="AK45" s="62">
        <f t="shared" si="16"/>
        <v>0</v>
      </c>
      <c r="AL45" s="63">
        <f t="shared" si="16"/>
        <v>0</v>
      </c>
      <c r="AN45" s="131"/>
      <c r="AO45" s="131"/>
      <c r="AP45" s="131"/>
      <c r="AV45" s="131"/>
      <c r="AW45" s="131"/>
      <c r="AX45" s="131"/>
    </row>
    <row r="46" spans="1:50" ht="14.4">
      <c r="A46" s="9"/>
      <c r="B46" s="228" t="s">
        <v>65</v>
      </c>
      <c r="C46" s="77">
        <v>1</v>
      </c>
      <c r="D46" s="78">
        <v>1</v>
      </c>
      <c r="E46" s="78">
        <v>1</v>
      </c>
      <c r="F46" s="78">
        <f>SUM(C46:E46)</f>
        <v>3</v>
      </c>
      <c r="G46" s="78">
        <v>2</v>
      </c>
      <c r="H46" s="17"/>
      <c r="I46" s="78">
        <v>4956.42</v>
      </c>
      <c r="J46" s="78">
        <v>3965.1370000000002</v>
      </c>
      <c r="K46" s="78">
        <v>2100.5200000000004</v>
      </c>
      <c r="L46" s="78">
        <v>0</v>
      </c>
      <c r="M46" s="78">
        <v>2855.9</v>
      </c>
      <c r="N46" s="161">
        <f>SUM(K46:M46)</f>
        <v>4956.42</v>
      </c>
      <c r="O46" s="78">
        <v>3965.1360000000004</v>
      </c>
      <c r="P46" s="78">
        <v>5474.48</v>
      </c>
      <c r="Q46" s="78">
        <v>1094.8964383561645</v>
      </c>
      <c r="R46" s="78"/>
      <c r="S46" s="78"/>
      <c r="T46" s="78"/>
      <c r="U46" s="78">
        <f>SUM(R46:T46)</f>
        <v>0</v>
      </c>
      <c r="V46" s="78">
        <v>0</v>
      </c>
      <c r="W46" s="78">
        <v>0</v>
      </c>
      <c r="X46" s="78">
        <v>0</v>
      </c>
      <c r="Y46" s="78">
        <f>SUM(V46:X46)</f>
        <v>0</v>
      </c>
      <c r="Z46" s="78">
        <v>0</v>
      </c>
      <c r="AA46" s="79">
        <v>0</v>
      </c>
      <c r="AC46" s="77"/>
      <c r="AD46" s="78"/>
      <c r="AE46" s="78"/>
      <c r="AF46" s="78"/>
      <c r="AG46" s="78"/>
      <c r="AH46" s="78"/>
      <c r="AI46" s="78"/>
      <c r="AJ46" s="78"/>
      <c r="AK46" s="78"/>
      <c r="AL46" s="79"/>
      <c r="AN46" s="131"/>
      <c r="AO46" s="131"/>
      <c r="AP46" s="131"/>
      <c r="AV46" s="131"/>
      <c r="AW46" s="131"/>
      <c r="AX46" s="131"/>
    </row>
    <row r="47" spans="1:50" ht="14.4">
      <c r="A47" s="10"/>
      <c r="B47" s="229" t="s">
        <v>66</v>
      </c>
      <c r="C47" s="139">
        <v>1</v>
      </c>
      <c r="D47" s="24">
        <v>0</v>
      </c>
      <c r="E47" s="24">
        <v>0</v>
      </c>
      <c r="F47" s="24">
        <f>SUM(C47:E47)</f>
        <v>1</v>
      </c>
      <c r="G47" s="44">
        <v>1</v>
      </c>
      <c r="H47" s="73"/>
      <c r="I47" s="44">
        <v>9570.6600000000035</v>
      </c>
      <c r="J47" s="44">
        <v>7656.5280000000002</v>
      </c>
      <c r="K47" s="44">
        <v>9570.6600000000035</v>
      </c>
      <c r="L47" s="44">
        <v>0</v>
      </c>
      <c r="M47" s="44">
        <v>0</v>
      </c>
      <c r="N47" s="140">
        <f>SUM(K47:M47)</f>
        <v>9570.6600000000035</v>
      </c>
      <c r="O47" s="44">
        <v>7656.5279999999993</v>
      </c>
      <c r="P47" s="44">
        <v>7781.3000000000038</v>
      </c>
      <c r="Q47" s="44">
        <v>7151.9963287671262</v>
      </c>
      <c r="R47" s="44"/>
      <c r="S47" s="44"/>
      <c r="T47" s="44"/>
      <c r="U47" s="24">
        <f>SUM(R47:T47)</f>
        <v>0</v>
      </c>
      <c r="V47" s="44">
        <v>0</v>
      </c>
      <c r="W47" s="44">
        <v>0</v>
      </c>
      <c r="X47" s="44">
        <v>0</v>
      </c>
      <c r="Y47" s="24">
        <f>SUM(V47:X47)</f>
        <v>0</v>
      </c>
      <c r="Z47" s="44">
        <v>0</v>
      </c>
      <c r="AA47" s="45">
        <v>0</v>
      </c>
      <c r="AC47" s="43"/>
      <c r="AD47" s="44"/>
      <c r="AE47" s="44"/>
      <c r="AF47" s="44"/>
      <c r="AG47" s="44"/>
      <c r="AH47" s="44"/>
      <c r="AI47" s="44"/>
      <c r="AJ47" s="44"/>
      <c r="AK47" s="44"/>
      <c r="AL47" s="45"/>
      <c r="AN47" s="131"/>
      <c r="AO47" s="131"/>
      <c r="AP47" s="131"/>
      <c r="AV47" s="131"/>
      <c r="AW47" s="131"/>
      <c r="AX47" s="131"/>
    </row>
    <row r="48" spans="1:50" ht="15" thickBot="1">
      <c r="A48" s="11"/>
      <c r="B48" s="230" t="s">
        <v>67</v>
      </c>
      <c r="C48" s="156">
        <v>18</v>
      </c>
      <c r="D48" s="32">
        <v>38</v>
      </c>
      <c r="E48" s="32">
        <v>0</v>
      </c>
      <c r="F48" s="32">
        <f>SUM(C48:E48)</f>
        <v>56</v>
      </c>
      <c r="G48" s="67">
        <v>63</v>
      </c>
      <c r="H48" s="73"/>
      <c r="I48" s="67">
        <v>124677.58330999993</v>
      </c>
      <c r="J48" s="67">
        <v>97310.385889999699</v>
      </c>
      <c r="K48" s="67">
        <v>115632.85370999994</v>
      </c>
      <c r="L48" s="67">
        <v>8991.9995999999937</v>
      </c>
      <c r="M48" s="67">
        <v>0</v>
      </c>
      <c r="N48" s="157">
        <f>SUM(K48:M48)</f>
        <v>124624.85330999993</v>
      </c>
      <c r="O48" s="67">
        <v>97268.201889999676</v>
      </c>
      <c r="P48" s="67">
        <v>102708.7399999999</v>
      </c>
      <c r="Q48" s="67">
        <v>27061.471124518332</v>
      </c>
      <c r="R48" s="67">
        <v>15000</v>
      </c>
      <c r="S48" s="67">
        <v>868.5</v>
      </c>
      <c r="T48" s="67"/>
      <c r="U48" s="32">
        <f>SUM(R48:T48)</f>
        <v>15868.5</v>
      </c>
      <c r="V48" s="67">
        <v>3000</v>
      </c>
      <c r="W48" s="67">
        <v>130.27499999999986</v>
      </c>
      <c r="X48" s="67">
        <v>0</v>
      </c>
      <c r="Y48" s="32">
        <f>SUM(V48:X48)</f>
        <v>3130.2749999999996</v>
      </c>
      <c r="Z48" s="67">
        <v>15868.5</v>
      </c>
      <c r="AA48" s="68">
        <v>3130.2749999999996</v>
      </c>
      <c r="AC48" s="72"/>
      <c r="AD48" s="67"/>
      <c r="AE48" s="67"/>
      <c r="AF48" s="67"/>
      <c r="AG48" s="67"/>
      <c r="AH48" s="67"/>
      <c r="AI48" s="67"/>
      <c r="AJ48" s="67"/>
      <c r="AK48" s="67"/>
      <c r="AL48" s="68"/>
      <c r="AN48" s="131"/>
      <c r="AO48" s="131"/>
      <c r="AP48" s="131"/>
      <c r="AV48" s="131"/>
      <c r="AW48" s="131"/>
      <c r="AX48" s="131"/>
    </row>
    <row r="49" spans="1:50" ht="15" thickBot="1">
      <c r="A49" s="5" t="s">
        <v>68</v>
      </c>
      <c r="B49" s="216" t="s">
        <v>9</v>
      </c>
      <c r="C49" s="162">
        <v>0</v>
      </c>
      <c r="D49" s="163">
        <v>0</v>
      </c>
      <c r="E49" s="163">
        <v>0</v>
      </c>
      <c r="F49" s="163">
        <f>SUM(C49:E49)</f>
        <v>0</v>
      </c>
      <c r="G49" s="65"/>
      <c r="H49" s="166"/>
      <c r="I49" s="65">
        <v>0</v>
      </c>
      <c r="J49" s="65"/>
      <c r="K49" s="65">
        <v>0</v>
      </c>
      <c r="L49" s="65">
        <v>0</v>
      </c>
      <c r="M49" s="65">
        <v>0</v>
      </c>
      <c r="N49" s="164">
        <f>SUM(K49:M49)</f>
        <v>0</v>
      </c>
      <c r="O49" s="164"/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163">
        <f>SUM(R49:T49)</f>
        <v>0</v>
      </c>
      <c r="V49" s="65">
        <v>0</v>
      </c>
      <c r="W49" s="65">
        <v>0</v>
      </c>
      <c r="X49" s="65">
        <v>0</v>
      </c>
      <c r="Y49" s="163">
        <f>SUM(V49:X49)</f>
        <v>0</v>
      </c>
      <c r="Z49" s="65">
        <v>0</v>
      </c>
      <c r="AA49" s="66">
        <v>0</v>
      </c>
      <c r="AC49" s="64"/>
      <c r="AD49" s="65"/>
      <c r="AE49" s="65"/>
      <c r="AF49" s="65"/>
      <c r="AG49" s="65"/>
      <c r="AH49" s="65"/>
      <c r="AI49" s="65"/>
      <c r="AJ49" s="65"/>
      <c r="AK49" s="65"/>
      <c r="AL49" s="66"/>
      <c r="AN49" s="131"/>
      <c r="AO49" s="131"/>
      <c r="AP49" s="131"/>
      <c r="AV49" s="131"/>
      <c r="AW49" s="131"/>
      <c r="AX49" s="131"/>
    </row>
    <row r="50" spans="1:50" ht="14.4" customHeight="1" thickBot="1">
      <c r="A50" s="268" t="s">
        <v>69</v>
      </c>
      <c r="B50" s="269"/>
      <c r="C50" s="22">
        <f>C11+C16+C17+C20+C21+C24+C28+C29+C30+C33+C34+C37+C38+C39+C40+C44+C45+C49</f>
        <v>9475</v>
      </c>
      <c r="D50" s="7">
        <f>D11+D16+D17+D20+D21+D24+D28+D29+D30+D33+D34+D37+D38+D39+D40+D44+D45+D49</f>
        <v>653654</v>
      </c>
      <c r="E50" s="7">
        <f>E11+E16+E17+E20+E21+E24+E28+E29+E30+E33+E34+E37+E38+E39+E40+E44+E45+E49</f>
        <v>37</v>
      </c>
      <c r="F50" s="7">
        <f>F11+F16+F17+F20+F21+F24+F28+F29+F30+F33+F34+F37+F38+F39+F40+F44+F45+F49</f>
        <v>663166</v>
      </c>
      <c r="G50" s="7">
        <f>G11+G16+G17+G20+G21+G24+G28+G29+G30+G33+G34+G37+G38+G39+G40+G44+G45+G49</f>
        <v>80611</v>
      </c>
      <c r="H50" s="7">
        <f t="shared" ref="H50:AA50" si="17">H11+H16+H17+H20+H21+H24+H28+H29+H30+H33+H34+H37+H38+H39+H40+H44+H45+H49</f>
        <v>662579</v>
      </c>
      <c r="I50" s="7">
        <f t="shared" si="17"/>
        <v>15315343.35255683</v>
      </c>
      <c r="J50" s="7">
        <f t="shared" si="17"/>
        <v>11579947.685946012</v>
      </c>
      <c r="K50" s="7">
        <f t="shared" si="17"/>
        <v>12392798.503833976</v>
      </c>
      <c r="L50" s="7">
        <f t="shared" si="17"/>
        <v>2267418.0201622206</v>
      </c>
      <c r="M50" s="7">
        <f t="shared" si="17"/>
        <v>33906.1</v>
      </c>
      <c r="N50" s="7">
        <f t="shared" si="17"/>
        <v>14694122.623996196</v>
      </c>
      <c r="O50" s="7">
        <f t="shared" si="17"/>
        <v>11085143.08044317</v>
      </c>
      <c r="P50" s="7">
        <f t="shared" si="17"/>
        <v>12240438.27868107</v>
      </c>
      <c r="Q50" s="7">
        <f t="shared" si="17"/>
        <v>3321334.9436610825</v>
      </c>
      <c r="R50" s="7">
        <f t="shared" si="17"/>
        <v>1450597.1516666654</v>
      </c>
      <c r="S50" s="7">
        <f t="shared" si="17"/>
        <v>695595.56251633994</v>
      </c>
      <c r="T50" s="7">
        <f t="shared" si="17"/>
        <v>0</v>
      </c>
      <c r="U50" s="7">
        <f>U11+U16+U17+U20+U21+U24+U28+U29+U30+U33+U34+U37+U38+U39+U40+U44+U45+U49</f>
        <v>2146192.714183005</v>
      </c>
      <c r="V50" s="7">
        <f t="shared" si="17"/>
        <v>470766.71666666598</v>
      </c>
      <c r="W50" s="7">
        <f t="shared" si="17"/>
        <v>345091.9480163402</v>
      </c>
      <c r="X50" s="7">
        <f t="shared" si="17"/>
        <v>0</v>
      </c>
      <c r="Y50" s="7">
        <f t="shared" si="17"/>
        <v>815858.66468300612</v>
      </c>
      <c r="Z50" s="7">
        <f t="shared" si="17"/>
        <v>1918891.392567442</v>
      </c>
      <c r="AA50" s="8">
        <f t="shared" si="17"/>
        <v>704600.51606744342</v>
      </c>
      <c r="AC50" s="22">
        <f t="shared" ref="AC50:AL50" si="18">AC11+AC16+AC17+AC20+AC21+AC24+AC28+AC29+AC30+AC33+AC34+AC37+AC38+AC39+AC40+AC44+AC45+AC49</f>
        <v>0</v>
      </c>
      <c r="AD50" s="7">
        <f t="shared" si="18"/>
        <v>0</v>
      </c>
      <c r="AE50" s="7">
        <f t="shared" si="18"/>
        <v>0</v>
      </c>
      <c r="AF50" s="7">
        <f t="shared" si="18"/>
        <v>0</v>
      </c>
      <c r="AG50" s="7">
        <f t="shared" si="18"/>
        <v>0</v>
      </c>
      <c r="AH50" s="7">
        <f t="shared" si="18"/>
        <v>0</v>
      </c>
      <c r="AI50" s="7">
        <f t="shared" si="18"/>
        <v>0</v>
      </c>
      <c r="AJ50" s="7">
        <f t="shared" si="18"/>
        <v>0</v>
      </c>
      <c r="AK50" s="7">
        <f t="shared" si="18"/>
        <v>0</v>
      </c>
      <c r="AL50" s="8">
        <f t="shared" si="18"/>
        <v>0</v>
      </c>
      <c r="AN50" s="131"/>
      <c r="AO50" s="131"/>
      <c r="AP50" s="131"/>
      <c r="AV50" s="131"/>
      <c r="AW50" s="131"/>
      <c r="AX50" s="131"/>
    </row>
    <row r="53" spans="1:50">
      <c r="Q53" s="131"/>
    </row>
  </sheetData>
  <mergeCells count="38"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  <mergeCell ref="AC8:AD8"/>
    <mergeCell ref="AC9:AC10"/>
    <mergeCell ref="AD9:AD10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AA9:AA10"/>
    <mergeCell ref="Q9:Q10"/>
    <mergeCell ref="R8:Y8"/>
    <mergeCell ref="V9:Y9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User</cp:lastModifiedBy>
  <cp:lastPrinted>2017-10-18T12:38:28Z</cp:lastPrinted>
  <dcterms:created xsi:type="dcterms:W3CDTF">1996-10-14T23:33:28Z</dcterms:created>
  <dcterms:modified xsi:type="dcterms:W3CDTF">2022-11-18T08:03:12Z</dcterms:modified>
</cp:coreProperties>
</file>